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0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refeituracontagem-my.sharepoint.com/personal/silvia_araujo_contagem_mg_gov_br/Documents/Área de Trabalho/PLANO DE TRABALHO VERSÃO FINAL/"/>
    </mc:Choice>
  </mc:AlternateContent>
  <xr:revisionPtr revIDLastSave="666" documentId="8_{C343F997-81C6-4DF4-811B-9BC57902A53D}" xr6:coauthVersionLast="47" xr6:coauthVersionMax="47" xr10:uidLastSave="{9945E1C2-25E2-4161-BB06-DB5948B55BB1}"/>
  <workbookProtection workbookAlgorithmName="SHA-512" workbookHashValue="Hc/Pv3aTLHKl4HsYsc3SwXnBLKNtSHdiw2dVd2SXg+6K2NNBM6IGrT+O5CTe/LkLWwQBG92CsCesabNVRzWiKw==" workbookSaltValue="zmgatKxCvvg7m9UZ/Njo8w==" workbookSpinCount="100000" lockStructure="1"/>
  <bookViews>
    <workbookView xWindow="-120" yWindow="-120" windowWidth="29040" windowHeight="15840" firstSheet="2" activeTab="1" xr2:uid="{00000000-000D-0000-FFFF-FFFF00000000}"/>
  </bookViews>
  <sheets>
    <sheet name="DADOS" sheetId="8" r:id="rId1"/>
    <sheet name="PT" sheetId="24" r:id="rId2"/>
    <sheet name="PESSOAL - CLT" sheetId="6" r:id="rId3"/>
    <sheet name="SERVIÇOS TERCEIROS" sheetId="17" r:id="rId4"/>
    <sheet name="MATERIAIS CONSUMO" sheetId="21" r:id="rId5"/>
    <sheet name="CUSTOS INDIRETOS" sheetId="22" r:id="rId6"/>
    <sheet name="INVESTIMENTO" sheetId="23" r:id="rId7"/>
  </sheets>
  <definedNames>
    <definedName name="__xlnm_Print_Area" localSheetId="1">PT!$A$1:$J$117</definedName>
    <definedName name="__xlnm_Print_Area_0" localSheetId="1">PT!$A$1:$J$117</definedName>
    <definedName name="a" localSheetId="1">PT!$A$1:$J$117</definedName>
    <definedName name="Abc" localSheetId="1">PT!$A$1:$J$117</definedName>
    <definedName name="abcs" localSheetId="1">PT!$A$1:$J$117</definedName>
    <definedName name="Acd" localSheetId="1">PT!$A$1:$J$117</definedName>
    <definedName name="adf" localSheetId="1">PT!$A$1:$J$117</definedName>
    <definedName name="adr" localSheetId="1">PT!$A$1:$J$117</definedName>
    <definedName name="ads" localSheetId="1">PT!$A$1:$J$117</definedName>
    <definedName name="Aef" localSheetId="1">PT!$A$1:$J$117</definedName>
    <definedName name="aer" localSheetId="1">PT!$A$1:$J$117</definedName>
    <definedName name="are" localSheetId="1">PT!$A$1:$J$117</definedName>
    <definedName name="_xlnm.Print_Area" localSheetId="5">'CUSTOS INDIRETOS'!$A$1:$E$26</definedName>
    <definedName name="_xlnm.Print_Area" localSheetId="6">INVESTIMENTO!$A$1:$E$26</definedName>
    <definedName name="_xlnm.Print_Area" localSheetId="4">'MATERIAIS CONSUMO'!$A$1:$E$27</definedName>
    <definedName name="_xlnm.Print_Area" localSheetId="2">'PESSOAL - CLT'!$A$1:$Y$60</definedName>
    <definedName name="_xlnm.Print_Area" localSheetId="1">PT!$A$1:$K$117</definedName>
    <definedName name="_xlnm.Print_Area" localSheetId="3">'SERVIÇOS TERCEIROS'!$A$1:$E$31</definedName>
    <definedName name="ASDF" localSheetId="1">PT!$A$1:$J$117</definedName>
    <definedName name="asdfg" localSheetId="1">PT!$A$1:$J$117</definedName>
    <definedName name="asdre" localSheetId="1">PT!$A$1:$J$117</definedName>
    <definedName name="ASGJ" localSheetId="1">PT!$A$1:$J$117</definedName>
    <definedName name="ash" localSheetId="1">PT!$A$1:$J$117</definedName>
    <definedName name="ASRT" localSheetId="1">PT!$A$1:$J$117</definedName>
    <definedName name="avc" localSheetId="1">PT!$A$1:$J$117</definedName>
    <definedName name="d" localSheetId="1">PT!$A$1:$J$117</definedName>
    <definedName name="f" localSheetId="1">PT!$A$1:$J$117</definedName>
    <definedName name="g" localSheetId="1">PT!$A$1:$J$117</definedName>
    <definedName name="GHF" localSheetId="1">PT!$A$1:$J$117</definedName>
    <definedName name="GJKLGL" localSheetId="1">PT!$A$1:$J$117</definedName>
    <definedName name="h" localSheetId="1">PT!$A$1:$J$117</definedName>
    <definedName name="j" localSheetId="1">PT!$A$1:$J$117</definedName>
    <definedName name="k" localSheetId="1">PT!$A$1:$J$117</definedName>
    <definedName name="khkljhlj" localSheetId="1">PT!$A$1:$J$117</definedName>
    <definedName name="Print_Area_0" localSheetId="1">PT!$A$1:$J$117</definedName>
    <definedName name="Print_Area_0_0" localSheetId="1">PT!$A$1:$J$117</definedName>
    <definedName name="Print_Area_0_0_0" localSheetId="1">PT!$A$1:$J$117</definedName>
    <definedName name="Print_Area_0_0_0_0" localSheetId="1">PT!$A$1:$J$117</definedName>
    <definedName name="Print_Area_0_0_0_0_0" localSheetId="1">PT!$A$1:$J$117</definedName>
    <definedName name="Print_Area_0_0_0_0_0_0" localSheetId="1">PT!$A$1:$J$117</definedName>
    <definedName name="Print_Area_0_0_0_0_0_0_0" localSheetId="1">PT!$A$1:$J$117</definedName>
    <definedName name="Print_Area_0_0_0_0_0_0_0_0" localSheetId="1">PT!$A$1:$J$117</definedName>
    <definedName name="Print_Area_0_0_0_0_0_0_0_0_0" localSheetId="1">PT!$A$1:$J$117</definedName>
    <definedName name="Print_Area_0_0_0_0_0_0_0_0_0_0" localSheetId="1">PT!$A$1:$J$117</definedName>
    <definedName name="Print_Area_1" localSheetId="1">PT!$A$1:$J$117</definedName>
    <definedName name="QWER" localSheetId="1">PT!$A$1:$J$117</definedName>
    <definedName name="s" localSheetId="1">PT!$A$1:$J$117</definedName>
    <definedName name="SAFDTY" localSheetId="1">PT!$A$1:$J$117</definedName>
    <definedName name="sahaf" localSheetId="1">PT!$A$1:$J$117</definedName>
    <definedName name="SFDGXVC" localSheetId="1">PT!$A$1:$J$117</definedName>
    <definedName name="_xlnm.Print_Titles" localSheetId="2">'PESSOAL - CLT'!$1:$1</definedName>
    <definedName name="wer" localSheetId="1">PT!$A$1:$J$117</definedName>
    <definedName name="XVBN" localSheetId="1">PT!$A$1:$J$117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1" i="24" l="1"/>
  <c r="A30" i="24"/>
  <c r="J71" i="24"/>
  <c r="H71" i="24" s="1"/>
  <c r="J70" i="24"/>
  <c r="H70" i="24" s="1"/>
  <c r="J69" i="24"/>
  <c r="H69" i="24" s="1"/>
  <c r="J68" i="24"/>
  <c r="H68" i="24" s="1"/>
  <c r="E5" i="23"/>
  <c r="E6" i="23"/>
  <c r="E7" i="23"/>
  <c r="E8" i="23"/>
  <c r="E9" i="23"/>
  <c r="E10" i="23"/>
  <c r="E11" i="23"/>
  <c r="E12" i="23"/>
  <c r="E13" i="23"/>
  <c r="E14" i="23"/>
  <c r="E15" i="23"/>
  <c r="E16" i="23"/>
  <c r="E17" i="23"/>
  <c r="E18" i="23"/>
  <c r="E19" i="23"/>
  <c r="E20" i="23"/>
  <c r="E21" i="23"/>
  <c r="E22" i="23"/>
  <c r="E23" i="23"/>
  <c r="E24" i="23"/>
  <c r="E25" i="23"/>
  <c r="E4" i="23"/>
  <c r="E26" i="23" s="1"/>
  <c r="E26" i="22"/>
  <c r="E5" i="22"/>
  <c r="E6" i="22"/>
  <c r="E7" i="22"/>
  <c r="E8" i="22"/>
  <c r="E9" i="22"/>
  <c r="E10" i="22"/>
  <c r="E11" i="22"/>
  <c r="E12" i="22"/>
  <c r="E13" i="22"/>
  <c r="E14" i="22"/>
  <c r="E15" i="22"/>
  <c r="E16" i="22"/>
  <c r="E17" i="22"/>
  <c r="E18" i="22"/>
  <c r="E19" i="22"/>
  <c r="E20" i="22"/>
  <c r="E21" i="22"/>
  <c r="E22" i="22"/>
  <c r="E23" i="22"/>
  <c r="E24" i="22"/>
  <c r="E25" i="22"/>
  <c r="E4" i="22"/>
  <c r="E4" i="21"/>
  <c r="E26" i="21"/>
  <c r="E5" i="21"/>
  <c r="E6" i="21"/>
  <c r="E7" i="21"/>
  <c r="E8" i="21"/>
  <c r="E9" i="21"/>
  <c r="E10" i="21"/>
  <c r="E11" i="21"/>
  <c r="E12" i="21"/>
  <c r="E13" i="21"/>
  <c r="E14" i="21"/>
  <c r="E15" i="21"/>
  <c r="E16" i="21"/>
  <c r="E17" i="21"/>
  <c r="E18" i="21"/>
  <c r="E19" i="21"/>
  <c r="E20" i="21"/>
  <c r="E21" i="21"/>
  <c r="E22" i="21"/>
  <c r="E23" i="21"/>
  <c r="E24" i="21"/>
  <c r="E25" i="21"/>
  <c r="E4" i="17"/>
  <c r="E5" i="17"/>
  <c r="E6" i="17"/>
  <c r="E7" i="17"/>
  <c r="E8" i="17"/>
  <c r="E9" i="17"/>
  <c r="E10" i="17"/>
  <c r="E11" i="17"/>
  <c r="E12" i="17"/>
  <c r="E13" i="17"/>
  <c r="E14" i="17"/>
  <c r="E15" i="17"/>
  <c r="E16" i="17"/>
  <c r="E17" i="17"/>
  <c r="E18" i="17"/>
  <c r="E19" i="17"/>
  <c r="E20" i="17"/>
  <c r="E21" i="17"/>
  <c r="E22" i="17"/>
  <c r="E23" i="17"/>
  <c r="E24" i="17"/>
  <c r="E25" i="17"/>
  <c r="J67" i="24"/>
  <c r="H67" i="24" s="1"/>
  <c r="J66" i="24"/>
  <c r="H66" i="24" s="1"/>
  <c r="J65" i="24"/>
  <c r="Y58" i="6"/>
  <c r="Y36" i="6"/>
  <c r="Y37" i="6"/>
  <c r="Y38" i="6"/>
  <c r="Y39" i="6"/>
  <c r="Y40" i="6"/>
  <c r="Y41" i="6"/>
  <c r="Y42" i="6"/>
  <c r="Y43" i="6"/>
  <c r="Y44" i="6"/>
  <c r="Y45" i="6"/>
  <c r="Y46" i="6"/>
  <c r="Y47" i="6"/>
  <c r="Y48" i="6"/>
  <c r="Y49" i="6"/>
  <c r="Y50" i="6"/>
  <c r="Y51" i="6"/>
  <c r="Y52" i="6"/>
  <c r="Y53" i="6"/>
  <c r="Y54" i="6"/>
  <c r="Y55" i="6"/>
  <c r="Y56" i="6"/>
  <c r="Y57" i="6"/>
  <c r="Y35" i="6"/>
  <c r="X58" i="6"/>
  <c r="X36" i="6"/>
  <c r="X37" i="6"/>
  <c r="X38" i="6"/>
  <c r="X39" i="6"/>
  <c r="X40" i="6"/>
  <c r="X41" i="6"/>
  <c r="X42" i="6"/>
  <c r="X43" i="6"/>
  <c r="X44" i="6"/>
  <c r="X45" i="6"/>
  <c r="X46" i="6"/>
  <c r="X47" i="6"/>
  <c r="X48" i="6"/>
  <c r="X49" i="6"/>
  <c r="X50" i="6"/>
  <c r="X51" i="6"/>
  <c r="X52" i="6"/>
  <c r="X53" i="6"/>
  <c r="X54" i="6"/>
  <c r="X55" i="6"/>
  <c r="X56" i="6"/>
  <c r="X57" i="6"/>
  <c r="X35" i="6"/>
  <c r="P58" i="6"/>
  <c r="O58" i="6"/>
  <c r="O36" i="6"/>
  <c r="O37" i="6"/>
  <c r="O38" i="6"/>
  <c r="O39" i="6"/>
  <c r="O40" i="6"/>
  <c r="O41" i="6"/>
  <c r="O42" i="6"/>
  <c r="O43" i="6"/>
  <c r="O44" i="6"/>
  <c r="O45" i="6"/>
  <c r="O46" i="6"/>
  <c r="O47" i="6"/>
  <c r="O48" i="6"/>
  <c r="O49" i="6"/>
  <c r="O50" i="6"/>
  <c r="O51" i="6"/>
  <c r="O52" i="6"/>
  <c r="O53" i="6"/>
  <c r="O54" i="6"/>
  <c r="O55" i="6"/>
  <c r="O56" i="6"/>
  <c r="O57" i="6"/>
  <c r="P36" i="6"/>
  <c r="P37" i="6"/>
  <c r="P38" i="6"/>
  <c r="P39" i="6"/>
  <c r="P40" i="6"/>
  <c r="P41" i="6"/>
  <c r="P42" i="6"/>
  <c r="P43" i="6"/>
  <c r="P44" i="6"/>
  <c r="P45" i="6"/>
  <c r="P46" i="6"/>
  <c r="P47" i="6"/>
  <c r="P48" i="6"/>
  <c r="P49" i="6"/>
  <c r="P50" i="6"/>
  <c r="P51" i="6"/>
  <c r="P52" i="6"/>
  <c r="P53" i="6"/>
  <c r="P54" i="6"/>
  <c r="P55" i="6"/>
  <c r="P56" i="6"/>
  <c r="P57" i="6"/>
  <c r="P35" i="6"/>
  <c r="O35" i="6"/>
  <c r="N7" i="6"/>
  <c r="N8" i="6"/>
  <c r="N9" i="6"/>
  <c r="N10" i="6"/>
  <c r="N11" i="6"/>
  <c r="N12" i="6"/>
  <c r="N13" i="6"/>
  <c r="N14" i="6"/>
  <c r="N15" i="6"/>
  <c r="N16" i="6"/>
  <c r="N17" i="6"/>
  <c r="N18" i="6"/>
  <c r="N19" i="6"/>
  <c r="N20" i="6"/>
  <c r="N21" i="6"/>
  <c r="N22" i="6"/>
  <c r="N23" i="6"/>
  <c r="N24" i="6"/>
  <c r="N25" i="6"/>
  <c r="N26" i="6"/>
  <c r="N27" i="6"/>
  <c r="N28" i="6"/>
  <c r="L7" i="6"/>
  <c r="L8" i="6"/>
  <c r="L9" i="6"/>
  <c r="L10" i="6"/>
  <c r="L11" i="6"/>
  <c r="L12" i="6"/>
  <c r="L13" i="6"/>
  <c r="L14" i="6"/>
  <c r="L15" i="6"/>
  <c r="L16" i="6"/>
  <c r="L17" i="6"/>
  <c r="L18" i="6"/>
  <c r="L19" i="6"/>
  <c r="L20" i="6"/>
  <c r="L21" i="6"/>
  <c r="L22" i="6"/>
  <c r="L23" i="6"/>
  <c r="L24" i="6"/>
  <c r="L25" i="6"/>
  <c r="L26" i="6"/>
  <c r="L27" i="6"/>
  <c r="L28" i="6"/>
  <c r="F6" i="6"/>
  <c r="A36" i="6"/>
  <c r="A37" i="6"/>
  <c r="A38" i="6"/>
  <c r="A39" i="6"/>
  <c r="A40" i="6"/>
  <c r="A41" i="6"/>
  <c r="A42" i="6"/>
  <c r="A43" i="6"/>
  <c r="A44" i="6"/>
  <c r="A45" i="6"/>
  <c r="A46" i="6"/>
  <c r="A47" i="6"/>
  <c r="A48" i="6"/>
  <c r="A49" i="6"/>
  <c r="A50" i="6"/>
  <c r="A51" i="6"/>
  <c r="A52" i="6"/>
  <c r="A53" i="6"/>
  <c r="A54" i="6"/>
  <c r="A55" i="6"/>
  <c r="A56" i="6"/>
  <c r="A57" i="6"/>
  <c r="A35" i="6"/>
  <c r="T35" i="6"/>
  <c r="V35" i="6"/>
  <c r="S35" i="6"/>
  <c r="R35" i="6"/>
  <c r="H6" i="6"/>
  <c r="W35" i="6" s="1"/>
  <c r="H9" i="6"/>
  <c r="J9" i="6"/>
  <c r="H8" i="6"/>
  <c r="F7" i="6"/>
  <c r="J7" i="6" s="1"/>
  <c r="J72" i="24" l="1"/>
  <c r="H65" i="24"/>
  <c r="E26" i="17"/>
  <c r="U35" i="6"/>
  <c r="B35" i="6"/>
  <c r="J6" i="6"/>
  <c r="L6" i="6" s="1"/>
  <c r="J8" i="6"/>
  <c r="J10" i="6"/>
  <c r="J11" i="6"/>
  <c r="J12" i="6"/>
  <c r="J13" i="6"/>
  <c r="J14" i="6"/>
  <c r="J15" i="6"/>
  <c r="J16" i="6"/>
  <c r="J17" i="6"/>
  <c r="J18" i="6"/>
  <c r="J19" i="6"/>
  <c r="J20" i="6"/>
  <c r="J21" i="6"/>
  <c r="J22" i="6"/>
  <c r="J23" i="6"/>
  <c r="J24" i="6"/>
  <c r="J25" i="6"/>
  <c r="J26" i="6"/>
  <c r="J27" i="6"/>
  <c r="J28" i="6"/>
  <c r="R28" i="6" l="1"/>
  <c r="R27" i="6"/>
  <c r="R26" i="6"/>
  <c r="R25" i="6"/>
  <c r="R24" i="6"/>
  <c r="R23" i="6"/>
  <c r="R22" i="6"/>
  <c r="R21" i="6"/>
  <c r="R20" i="6"/>
  <c r="R19" i="6"/>
  <c r="R18" i="6"/>
  <c r="R17" i="6"/>
  <c r="R16" i="6"/>
  <c r="R15" i="6"/>
  <c r="R14" i="6"/>
  <c r="R13" i="6"/>
  <c r="R12" i="6"/>
  <c r="R11" i="6"/>
  <c r="R10" i="6"/>
  <c r="R9" i="6"/>
  <c r="R8" i="6"/>
  <c r="R7" i="6"/>
  <c r="F23" i="6"/>
  <c r="H7" i="6"/>
  <c r="F91" i="24" l="1"/>
  <c r="A13" i="24" l="1"/>
  <c r="K91" i="24"/>
  <c r="H13" i="24" l="1"/>
  <c r="W58" i="6" l="1"/>
  <c r="V58" i="6"/>
  <c r="U58" i="6"/>
  <c r="T58" i="6"/>
  <c r="S58" i="6"/>
  <c r="R58" i="6"/>
  <c r="Q58" i="6"/>
  <c r="J29" i="6" l="1"/>
  <c r="T28" i="6"/>
  <c r="T27" i="6"/>
  <c r="T26" i="6"/>
  <c r="T25" i="6"/>
  <c r="T24" i="6"/>
  <c r="T23" i="6"/>
  <c r="T22" i="6"/>
  <c r="T21" i="6"/>
  <c r="T20" i="6"/>
  <c r="T19" i="6"/>
  <c r="T18" i="6"/>
  <c r="T17" i="6"/>
  <c r="T16" i="6"/>
  <c r="T15" i="6"/>
  <c r="T14" i="6"/>
  <c r="T13" i="6"/>
  <c r="T12" i="6"/>
  <c r="T11" i="6"/>
  <c r="T10" i="6"/>
  <c r="T9" i="6"/>
  <c r="T8" i="6"/>
  <c r="T7" i="6"/>
  <c r="T6" i="6"/>
  <c r="C30" i="6" l="1"/>
  <c r="H28" i="6"/>
  <c r="H27" i="6"/>
  <c r="H26" i="6"/>
  <c r="H25" i="6"/>
  <c r="H24" i="6"/>
  <c r="H23" i="6"/>
  <c r="H22" i="6"/>
  <c r="H21" i="6"/>
  <c r="H20" i="6"/>
  <c r="H19" i="6"/>
  <c r="H18" i="6"/>
  <c r="H17" i="6"/>
  <c r="H16" i="6"/>
  <c r="H15" i="6"/>
  <c r="H14" i="6"/>
  <c r="H13" i="6"/>
  <c r="H12" i="6"/>
  <c r="H11" i="6"/>
  <c r="H10" i="6"/>
  <c r="U29" i="6"/>
  <c r="T29" i="6" l="1"/>
  <c r="H29" i="6"/>
  <c r="F28" i="6" l="1"/>
  <c r="X28" i="6" s="1"/>
  <c r="F27" i="6"/>
  <c r="X27" i="6" s="1"/>
  <c r="F26" i="6"/>
  <c r="X26" i="6" s="1"/>
  <c r="F25" i="6"/>
  <c r="X25" i="6" s="1"/>
  <c r="F24" i="6"/>
  <c r="X24" i="6" s="1"/>
  <c r="X23" i="6"/>
  <c r="F22" i="6"/>
  <c r="X22" i="6" s="1"/>
  <c r="F21" i="6"/>
  <c r="F20" i="6"/>
  <c r="X20" i="6" s="1"/>
  <c r="F19" i="6"/>
  <c r="X19" i="6" s="1"/>
  <c r="F18" i="6"/>
  <c r="X18" i="6" s="1"/>
  <c r="F17" i="6"/>
  <c r="X17" i="6" s="1"/>
  <c r="F16" i="6"/>
  <c r="X16" i="6" s="1"/>
  <c r="F15" i="6"/>
  <c r="X15" i="6" s="1"/>
  <c r="F14" i="6"/>
  <c r="X14" i="6" s="1"/>
  <c r="F13" i="6"/>
  <c r="X13" i="6" s="1"/>
  <c r="F12" i="6"/>
  <c r="X12" i="6" s="1"/>
  <c r="F11" i="6"/>
  <c r="X11" i="6" s="1"/>
  <c r="F10" i="6"/>
  <c r="F9" i="6"/>
  <c r="X9" i="6" s="1"/>
  <c r="F8" i="6"/>
  <c r="X8" i="6" s="1"/>
  <c r="X7" i="6"/>
  <c r="A11" i="8"/>
  <c r="R6" i="6" l="1"/>
  <c r="R29" i="6" s="1"/>
  <c r="N6" i="6"/>
  <c r="N29" i="6" s="1"/>
  <c r="X21" i="6"/>
  <c r="C50" i="6" s="1"/>
  <c r="D43" i="6"/>
  <c r="C43" i="6"/>
  <c r="B43" i="6"/>
  <c r="B47" i="6"/>
  <c r="D47" i="6"/>
  <c r="C47" i="6"/>
  <c r="C51" i="6"/>
  <c r="B51" i="6"/>
  <c r="D51" i="6"/>
  <c r="D55" i="6"/>
  <c r="B55" i="6"/>
  <c r="C55" i="6"/>
  <c r="D40" i="6"/>
  <c r="C40" i="6"/>
  <c r="B40" i="6"/>
  <c r="C44" i="6"/>
  <c r="B44" i="6"/>
  <c r="D44" i="6"/>
  <c r="B48" i="6"/>
  <c r="D48" i="6"/>
  <c r="C48" i="6"/>
  <c r="B52" i="6"/>
  <c r="C52" i="6"/>
  <c r="D52" i="6"/>
  <c r="B56" i="6"/>
  <c r="D56" i="6"/>
  <c r="C56" i="6"/>
  <c r="B37" i="6"/>
  <c r="D37" i="6"/>
  <c r="C37" i="6"/>
  <c r="C41" i="6"/>
  <c r="B41" i="6"/>
  <c r="D41" i="6"/>
  <c r="C45" i="6"/>
  <c r="D45" i="6"/>
  <c r="B45" i="6"/>
  <c r="B49" i="6"/>
  <c r="D49" i="6"/>
  <c r="C49" i="6"/>
  <c r="D53" i="6"/>
  <c r="C53" i="6"/>
  <c r="B53" i="6"/>
  <c r="B57" i="6"/>
  <c r="D57" i="6"/>
  <c r="C57" i="6"/>
  <c r="D38" i="6"/>
  <c r="B38" i="6"/>
  <c r="C38" i="6"/>
  <c r="B42" i="6"/>
  <c r="D42" i="6"/>
  <c r="C42" i="6"/>
  <c r="C46" i="6"/>
  <c r="B46" i="6"/>
  <c r="D46" i="6"/>
  <c r="C54" i="6"/>
  <c r="B54" i="6"/>
  <c r="D54" i="6"/>
  <c r="C36" i="6"/>
  <c r="B36" i="6"/>
  <c r="D36" i="6"/>
  <c r="F29" i="6"/>
  <c r="D50" i="6" l="1"/>
  <c r="B50" i="6"/>
  <c r="X6" i="6"/>
  <c r="L29" i="6"/>
  <c r="X10" i="6"/>
  <c r="G57" i="6"/>
  <c r="G54" i="6"/>
  <c r="G55" i="6"/>
  <c r="G56" i="6"/>
  <c r="G53" i="6"/>
  <c r="E55" i="6"/>
  <c r="E46" i="6"/>
  <c r="E42" i="6"/>
  <c r="E49" i="6"/>
  <c r="E45" i="6"/>
  <c r="E37" i="6"/>
  <c r="E52" i="6"/>
  <c r="E48" i="6"/>
  <c r="E44" i="6"/>
  <c r="E40" i="6"/>
  <c r="E51" i="6"/>
  <c r="E53" i="6"/>
  <c r="E36" i="6"/>
  <c r="E47" i="6"/>
  <c r="E43" i="6"/>
  <c r="E38" i="6"/>
  <c r="E57" i="6"/>
  <c r="E56" i="6"/>
  <c r="E54" i="6"/>
  <c r="E41" i="6"/>
  <c r="E50" i="6" l="1"/>
  <c r="F50" i="6" s="1"/>
  <c r="G50" i="6" s="1"/>
  <c r="C35" i="6"/>
  <c r="D35" i="6"/>
  <c r="X29" i="6"/>
  <c r="D39" i="6"/>
  <c r="B39" i="6"/>
  <c r="C39" i="6"/>
  <c r="F53" i="6"/>
  <c r="F45" i="6"/>
  <c r="G45" i="6" s="1"/>
  <c r="F57" i="6"/>
  <c r="F44" i="6"/>
  <c r="G44" i="6" s="1"/>
  <c r="F55" i="6"/>
  <c r="F48" i="6"/>
  <c r="G48" i="6" s="1"/>
  <c r="F43" i="6"/>
  <c r="G43" i="6" s="1"/>
  <c r="F56" i="6"/>
  <c r="F42" i="6"/>
  <c r="G42" i="6" s="1"/>
  <c r="F54" i="6"/>
  <c r="F47" i="6"/>
  <c r="G47" i="6" s="1"/>
  <c r="F36" i="6"/>
  <c r="I36" i="6" s="1"/>
  <c r="F37" i="6"/>
  <c r="G37" i="6" s="1"/>
  <c r="F46" i="6"/>
  <c r="G46" i="6" s="1"/>
  <c r="F40" i="6"/>
  <c r="G40" i="6" s="1"/>
  <c r="F49" i="6"/>
  <c r="G49" i="6" s="1"/>
  <c r="F52" i="6"/>
  <c r="G52" i="6" s="1"/>
  <c r="F38" i="6"/>
  <c r="F51" i="6"/>
  <c r="G51" i="6" s="1"/>
  <c r="F41" i="6"/>
  <c r="G41" i="6" s="1"/>
  <c r="G38" i="6" l="1"/>
  <c r="I38" i="6"/>
  <c r="J38" i="6"/>
  <c r="N36" i="6"/>
  <c r="G36" i="6"/>
  <c r="D58" i="6"/>
  <c r="D60" i="6" s="1"/>
  <c r="E35" i="6"/>
  <c r="F35" i="6" s="1"/>
  <c r="C58" i="6"/>
  <c r="C60" i="6" s="1"/>
  <c r="E39" i="6"/>
  <c r="B58" i="6"/>
  <c r="B60" i="6" s="1"/>
  <c r="N51" i="6"/>
  <c r="L51" i="6"/>
  <c r="K51" i="6"/>
  <c r="M51" i="6"/>
  <c r="I51" i="6"/>
  <c r="J51" i="6"/>
  <c r="N49" i="6"/>
  <c r="M49" i="6"/>
  <c r="I49" i="6"/>
  <c r="J49" i="6"/>
  <c r="L49" i="6"/>
  <c r="K49" i="6"/>
  <c r="N53" i="6"/>
  <c r="J53" i="6"/>
  <c r="M53" i="6"/>
  <c r="I53" i="6"/>
  <c r="K53" i="6"/>
  <c r="L53" i="6"/>
  <c r="N46" i="6"/>
  <c r="I46" i="6"/>
  <c r="L46" i="6"/>
  <c r="J46" i="6"/>
  <c r="M46" i="6"/>
  <c r="K46" i="6"/>
  <c r="N42" i="6"/>
  <c r="L42" i="6"/>
  <c r="I42" i="6"/>
  <c r="K42" i="6"/>
  <c r="J42" i="6"/>
  <c r="M42" i="6"/>
  <c r="N55" i="6"/>
  <c r="L55" i="6"/>
  <c r="K55" i="6"/>
  <c r="I55" i="6"/>
  <c r="J55" i="6"/>
  <c r="M55" i="6"/>
  <c r="N38" i="6"/>
  <c r="M38" i="6"/>
  <c r="L38" i="6"/>
  <c r="K38" i="6"/>
  <c r="N40" i="6"/>
  <c r="J40" i="6"/>
  <c r="M40" i="6"/>
  <c r="I40" i="6"/>
  <c r="L40" i="6"/>
  <c r="K40" i="6"/>
  <c r="N56" i="6"/>
  <c r="K56" i="6"/>
  <c r="J56" i="6"/>
  <c r="L56" i="6"/>
  <c r="M56" i="6"/>
  <c r="I56" i="6"/>
  <c r="N44" i="6"/>
  <c r="J44" i="6"/>
  <c r="L44" i="6"/>
  <c r="K44" i="6"/>
  <c r="M44" i="6"/>
  <c r="I44" i="6"/>
  <c r="N50" i="6"/>
  <c r="J50" i="6"/>
  <c r="L50" i="6"/>
  <c r="M50" i="6"/>
  <c r="K50" i="6"/>
  <c r="I50" i="6"/>
  <c r="N52" i="6"/>
  <c r="J52" i="6"/>
  <c r="M52" i="6"/>
  <c r="I52" i="6"/>
  <c r="L52" i="6"/>
  <c r="K52" i="6"/>
  <c r="N47" i="6"/>
  <c r="K47" i="6"/>
  <c r="J47" i="6"/>
  <c r="M47" i="6"/>
  <c r="I47" i="6"/>
  <c r="L47" i="6"/>
  <c r="N43" i="6"/>
  <c r="L43" i="6"/>
  <c r="K43" i="6"/>
  <c r="I43" i="6"/>
  <c r="J43" i="6"/>
  <c r="M43" i="6"/>
  <c r="N57" i="6"/>
  <c r="M57" i="6"/>
  <c r="I57" i="6"/>
  <c r="L57" i="6"/>
  <c r="K57" i="6"/>
  <c r="J57" i="6"/>
  <c r="N41" i="6"/>
  <c r="J41" i="6"/>
  <c r="M41" i="6"/>
  <c r="I41" i="6"/>
  <c r="K41" i="6"/>
  <c r="L41" i="6"/>
  <c r="N37" i="6"/>
  <c r="M37" i="6"/>
  <c r="I37" i="6"/>
  <c r="K37" i="6"/>
  <c r="J37" i="6"/>
  <c r="L37" i="6"/>
  <c r="N54" i="6"/>
  <c r="L54" i="6"/>
  <c r="M54" i="6"/>
  <c r="K54" i="6"/>
  <c r="J54" i="6"/>
  <c r="I54" i="6"/>
  <c r="N48" i="6"/>
  <c r="K48" i="6"/>
  <c r="J48" i="6"/>
  <c r="L48" i="6"/>
  <c r="M48" i="6"/>
  <c r="I48" i="6"/>
  <c r="N45" i="6"/>
  <c r="M45" i="6"/>
  <c r="I45" i="6"/>
  <c r="L45" i="6"/>
  <c r="K45" i="6"/>
  <c r="J45" i="6"/>
  <c r="K36" i="6"/>
  <c r="J36" i="6"/>
  <c r="M36" i="6"/>
  <c r="L36" i="6"/>
  <c r="G35" i="6" l="1"/>
  <c r="I35" i="6"/>
  <c r="L35" i="6"/>
  <c r="J35" i="6"/>
  <c r="AA37" i="6"/>
  <c r="AA36" i="6"/>
  <c r="K35" i="6"/>
  <c r="N35" i="6"/>
  <c r="M35" i="6"/>
  <c r="F39" i="6"/>
  <c r="G39" i="6" s="1"/>
  <c r="E58" i="6"/>
  <c r="G58" i="6" l="1"/>
  <c r="N39" i="6"/>
  <c r="N58" i="6" s="1"/>
  <c r="I39" i="6"/>
  <c r="K39" i="6"/>
  <c r="K58" i="6" s="1"/>
  <c r="M39" i="6"/>
  <c r="M58" i="6" s="1"/>
  <c r="L39" i="6"/>
  <c r="L58" i="6" s="1"/>
  <c r="J39" i="6"/>
  <c r="F58" i="6"/>
  <c r="J58" i="6" l="1"/>
  <c r="I58" i="6"/>
  <c r="I59" i="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Renata Coelho</author>
    <author>Usuário</author>
  </authors>
  <commentList>
    <comment ref="E5" authorId="0" shapeId="0" xr:uid="{00000000-0006-0000-0000-000001000000}">
      <text>
        <r>
          <rPr>
            <b/>
            <sz val="9"/>
            <color indexed="81"/>
            <rFont val="Segoe UI"/>
            <family val="2"/>
          </rPr>
          <t>ESTA INFORMAÇÃO ENCONTRAM-SE NA SEFIP.</t>
        </r>
      </text>
    </comment>
    <comment ref="E6" authorId="0" shapeId="0" xr:uid="{00000000-0006-0000-0000-000002000000}">
      <text>
        <r>
          <rPr>
            <b/>
            <sz val="9"/>
            <color indexed="81"/>
            <rFont val="Segoe UI"/>
            <family val="2"/>
          </rPr>
          <t>ESTA INFORMAÇÃO ENCONTRAM-SE NA SEFIP.</t>
        </r>
      </text>
    </comment>
    <comment ref="D15" authorId="1" shapeId="0" xr:uid="{C5659B30-5CB8-4B06-AF6D-4380654C53D1}">
      <text>
        <r>
          <rPr>
            <b/>
            <sz val="9"/>
            <color indexed="81"/>
            <rFont val="Segoe UI"/>
            <family val="2"/>
          </rPr>
          <t xml:space="preserve">HORAS EXTRAS NOTURNAS
</t>
        </r>
      </text>
    </comment>
    <comment ref="D16" authorId="1" shapeId="0" xr:uid="{4F2E18AD-3DDC-4C18-A3CF-A430A0879008}">
      <text>
        <r>
          <rPr>
            <b/>
            <sz val="9"/>
            <color indexed="81"/>
            <rFont val="Segoe UI"/>
            <family val="2"/>
          </rPr>
          <t xml:space="preserve">HORAS EXTRAS PARA DOMINGOS E FERIADOS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Caio Cézar Ferreira Guimarães</author>
  </authors>
  <commentList>
    <comment ref="B5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 xml:space="preserve">INSERIR O NÚMERO DE HORAS TRABALHADAS POR SEMANA
</t>
        </r>
        <r>
          <rPr>
            <sz val="9"/>
            <color indexed="81"/>
            <rFont val="Tahoma"/>
            <family val="2"/>
          </rPr>
          <t xml:space="preserve">DIGITE "12" - REVEZAMENTO - 12X36
DIGITE "20" - JORNADA 20H/SEMANA
DIGITE "30" - JORNADA 30H/SEMANA
DIGITE "40" - JORNADA 40H/SEMANA
DIGITE "44" - JORNADA 44H/SEMANA
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C5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 xml:space="preserve">INSIRA O NÚMERO DE COLABORADORES QUE IRÃO ATUAR NESSE CARGO E NESSE PERÍODO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5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 xml:space="preserve">INSIRA O VALOR DO VENCIMENTO BASE INDIVIDUAL DE CADA COLABORADOR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5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>INSIRA A QUATIDADE DE MESES QUE ESSE COLABORADOR IRÁ ATUAR NA PARCERIA.</t>
        </r>
        <r>
          <rPr>
            <sz val="9"/>
            <color indexed="81"/>
            <rFont val="Tahoma"/>
            <family val="2"/>
          </rPr>
          <t xml:space="preserve">
OBS: O SISTEMA SUGERE AUTOMATICAMENTE QUE ELE TRABALHARÁ DURANTE TODA A VIGÊNCIA DO TERMO</t>
        </r>
      </text>
    </comment>
    <comment ref="G5" authorId="0" shapeId="0" xr:uid="{00000000-0006-0000-0200-000007000000}">
      <text>
        <r>
          <rPr>
            <b/>
            <sz val="9"/>
            <color indexed="81"/>
            <rFont val="Tahoma"/>
            <family val="2"/>
          </rPr>
          <t xml:space="preserve">INSIRA A ALÍQUOTA DE INSALUBRIDADE. 
LEMBRE-SE:
- GRAU LEVE: 10%
- GRAU MÉDIO: 20%
- GRAU ALTO: 40%
</t>
        </r>
        <r>
          <rPr>
            <sz val="9"/>
            <color indexed="81"/>
            <rFont val="Tahoma"/>
            <family val="2"/>
          </rPr>
          <t>OBS: SE NÃO HOUVER, BASTA DEIXAR EM BRANCO</t>
        </r>
      </text>
    </comment>
    <comment ref="I5" authorId="0" shapeId="0" xr:uid="{00000000-0006-0000-0200-000008000000}">
      <text>
        <r>
          <rPr>
            <b/>
            <sz val="9"/>
            <color indexed="81"/>
            <rFont val="Tahoma"/>
            <family val="2"/>
          </rPr>
          <t xml:space="preserve">INSIRA "S" PARA AS ATIVIDADES QUE PERCEBEM O ADICIONAL
</t>
        </r>
        <r>
          <rPr>
            <sz val="9"/>
            <color indexed="81"/>
            <rFont val="Tahoma"/>
            <family val="2"/>
          </rPr>
          <t xml:space="preserve">OBS: SE NÃO HOUVER, BASTA DEIXAR EM BRANCO
</t>
        </r>
      </text>
    </comment>
    <comment ref="K5" authorId="0" shapeId="0" xr:uid="{00000000-0006-0000-0200-000009000000}">
      <text>
        <r>
          <rPr>
            <b/>
            <sz val="9"/>
            <color indexed="81"/>
            <rFont val="Tahoma"/>
            <family val="2"/>
          </rPr>
          <t xml:space="preserve">INSERIR A MÉDIA MENSAL DE HORAS NOTURNAS TRABALHADAS
</t>
        </r>
        <r>
          <rPr>
            <sz val="9"/>
            <color indexed="81"/>
            <rFont val="Tahoma"/>
            <family val="2"/>
          </rPr>
          <t xml:space="preserve">
OBS 1: SE NÃO HOUVER, BASTA DEIXAR EM BRANCO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OBS 2: O SISTEMA CALCULA A HORA FICTA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5" authorId="0" shapeId="0" xr:uid="{00000000-0006-0000-0200-00000A000000}">
      <text>
        <r>
          <rPr>
            <b/>
            <sz val="9"/>
            <color indexed="81"/>
            <rFont val="Tahoma"/>
            <family val="2"/>
          </rPr>
          <t xml:space="preserve">INSERIR A MÉDIA MENSAL DE HORAS NOTURNAS TRABALHADAS
</t>
        </r>
        <r>
          <rPr>
            <sz val="9"/>
            <color indexed="81"/>
            <rFont val="Tahoma"/>
            <family val="2"/>
          </rPr>
          <t>OBS: SE NÃO HOUVER, BASTA DEIXAR EM BRANCO</t>
        </r>
      </text>
    </comment>
    <comment ref="Q5" authorId="0" shapeId="0" xr:uid="{00000000-0006-0000-0200-00000B000000}">
      <text>
        <r>
          <rPr>
            <b/>
            <sz val="9"/>
            <color indexed="81"/>
            <rFont val="Tahoma"/>
            <family val="2"/>
          </rPr>
          <t xml:space="preserve">INSERIR A MÉDIA DE HORAS NOTURNAS TRABALHADAS
</t>
        </r>
        <r>
          <rPr>
            <sz val="9"/>
            <color indexed="81"/>
            <rFont val="Tahoma"/>
            <family val="2"/>
          </rPr>
          <t xml:space="preserve">
OBS 1: SE NÃO HOUVER, BASTA DEIXAR EM BRANCO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OBS 2: O SISTEMA CALCULA A HORA FICTA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S5" authorId="0" shapeId="0" xr:uid="{00000000-0006-0000-0200-00000C000000}">
      <text>
        <r>
          <rPr>
            <b/>
            <sz val="9"/>
            <color indexed="81"/>
            <rFont val="Tahoma"/>
            <family val="2"/>
          </rPr>
          <t xml:space="preserve">INSERIR A Nº DE DIAS TRABALHADOS
</t>
        </r>
        <r>
          <rPr>
            <sz val="9"/>
            <color indexed="81"/>
            <rFont val="Tahoma"/>
            <family val="2"/>
          </rPr>
          <t xml:space="preserve">OBS: O SISTEMA CALCULA 
</t>
        </r>
      </text>
    </comment>
    <comment ref="U5" authorId="0" shapeId="0" xr:uid="{00000000-0006-0000-0200-00000D000000}">
      <text>
        <r>
          <rPr>
            <b/>
            <sz val="9"/>
            <color indexed="81"/>
            <rFont val="Tahoma"/>
            <family val="2"/>
          </rPr>
          <t xml:space="preserve">INSERIR A MÉDIA DE HORAS NOTURNAS TRABALHADAS
</t>
        </r>
        <r>
          <rPr>
            <sz val="9"/>
            <color indexed="81"/>
            <rFont val="Tahoma"/>
            <family val="2"/>
          </rPr>
          <t>OBS: O SISTEMA CALCULA A HORA FICTA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 xr:uid="{00000000-0006-0000-0200-00000E000000}">
      <text>
        <r>
          <rPr>
            <b/>
            <sz val="9"/>
            <color indexed="81"/>
            <rFont val="Tahoma"/>
            <family val="2"/>
          </rPr>
          <t xml:space="preserve">DIGITE "S" OU "N"
S - REALIZA PROVISÃO
N - NÃO REALIZA PROVISÃO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32" authorId="0" shapeId="0" xr:uid="{00000000-0006-0000-0200-00000F000000}">
      <text>
        <r>
          <rPr>
            <b/>
            <sz val="9"/>
            <color indexed="81"/>
            <rFont val="Tahoma"/>
            <family val="2"/>
          </rPr>
          <t xml:space="preserve">DIGITE "S" OU "N"
S - REALIZA PROVISÃO
N - NÃO REALIZA PROVISÃO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32" authorId="0" shapeId="0" xr:uid="{00000000-0006-0000-0200-000010000000}">
      <text>
        <r>
          <rPr>
            <b/>
            <sz val="9"/>
            <color indexed="81"/>
            <rFont val="Tahoma"/>
            <family val="2"/>
          </rPr>
          <t xml:space="preserve">DIGITE "S" OU "N"
S - REALIZA PROVISÃO
N - NÃO REALIZA PROVISÃO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33" authorId="0" shapeId="0" xr:uid="{00000000-0006-0000-0200-000011000000}">
      <text>
        <r>
          <rPr>
            <b/>
            <sz val="9"/>
            <color indexed="81"/>
            <rFont val="Tahoma"/>
            <family val="2"/>
          </rPr>
          <t xml:space="preserve">DIGITE "S" OU "N"
S - REALIZA PROVISÃO
N - NÃO REALIZA PROVISÃO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33" authorId="0" shapeId="0" xr:uid="{00000000-0006-0000-0200-000012000000}">
      <text>
        <r>
          <rPr>
            <b/>
            <sz val="9"/>
            <color indexed="81"/>
            <rFont val="Tahoma"/>
            <family val="2"/>
          </rPr>
          <t xml:space="preserve">DIGITE "S" OU "N"
S - REALIZA PROVISÃO
N - NÃO REALIZA PROVISÃO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33" authorId="0" shapeId="0" xr:uid="{00000000-0006-0000-0200-000013000000}">
      <text>
        <r>
          <rPr>
            <b/>
            <sz val="9"/>
            <color indexed="81"/>
            <rFont val="Tahoma"/>
            <family val="2"/>
          </rPr>
          <t xml:space="preserve">DIGITE "S" OU "N"
S - REALIZA PROVISÃO
N - NÃO REALIZA PROVISÃO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33" authorId="0" shapeId="0" xr:uid="{00000000-0006-0000-0200-000014000000}">
      <text>
        <r>
          <rPr>
            <b/>
            <sz val="9"/>
            <color indexed="81"/>
            <rFont val="Tahoma"/>
            <family val="2"/>
          </rPr>
          <t xml:space="preserve">DIGITE "S" OU "N"
S - REALIZA PROVISÃO
N - NÃO REALIZA PROVISÃO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33" authorId="0" shapeId="0" xr:uid="{00000000-0006-0000-0200-000015000000}">
      <text>
        <r>
          <rPr>
            <b/>
            <sz val="9"/>
            <color indexed="81"/>
            <rFont val="Tahoma"/>
            <family val="2"/>
          </rPr>
          <t xml:space="preserve">DIGITE "S" OU "N"
S - REALIZA PROVISÃO
N - NÃO REALIZA PROVISÃO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N33" authorId="0" shapeId="0" xr:uid="{00000000-0006-0000-0200-000016000000}">
      <text>
        <r>
          <rPr>
            <b/>
            <sz val="9"/>
            <color indexed="81"/>
            <rFont val="Tahoma"/>
            <family val="2"/>
          </rPr>
          <t xml:space="preserve">DIGITE "S" OU "N"
S - REALIZA PROVISÃO
N - NÃO REALIZA PROVISÃO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Q33" authorId="0" shapeId="0" xr:uid="{00000000-0006-0000-0200-000017000000}">
      <text>
        <r>
          <rPr>
            <b/>
            <sz val="9"/>
            <color indexed="81"/>
            <rFont val="Tahoma"/>
            <family val="2"/>
          </rPr>
          <t xml:space="preserve">ATENÇÃO: DIGITE OS VALORES TOTAIS, CASO HAJA VALORES DESSA NATUREZA A SEREM PAGOS (A FORMULA NÃO CALCULA POR PESSOA)
</t>
        </r>
      </text>
    </comment>
    <comment ref="R33" authorId="0" shapeId="0" xr:uid="{00000000-0006-0000-0200-000018000000}">
      <text>
        <r>
          <rPr>
            <b/>
            <sz val="9"/>
            <color indexed="81"/>
            <rFont val="Tahoma"/>
            <family val="2"/>
          </rPr>
          <t xml:space="preserve">DIGITE OS VALORES, CASO HAJA VALORES DESSA NATUREZA A SEREM PAGOS
</t>
        </r>
      </text>
    </comment>
    <comment ref="S33" authorId="0" shapeId="0" xr:uid="{00000000-0006-0000-0200-000019000000}">
      <text>
        <r>
          <rPr>
            <b/>
            <sz val="9"/>
            <color indexed="81"/>
            <rFont val="Tahoma"/>
            <family val="2"/>
          </rPr>
          <t xml:space="preserve">DIGITE OS VALORES INDIVIDUAIS, CASO HAJA VALORES DESSA NATUREZA A SEREM PAGOS
</t>
        </r>
      </text>
    </comment>
    <comment ref="T33" authorId="0" shapeId="0" xr:uid="{00000000-0006-0000-0200-00001A000000}">
      <text>
        <r>
          <rPr>
            <b/>
            <sz val="9"/>
            <color indexed="81"/>
            <rFont val="Tahoma"/>
            <family val="2"/>
          </rPr>
          <t xml:space="preserve">DIGITE OS VALORES INDIVIDUAIS, CASO HAJA VALORES DESSA NATUREZA A SEREM PAGOS
</t>
        </r>
      </text>
    </comment>
    <comment ref="U33" authorId="0" shapeId="0" xr:uid="{00000000-0006-0000-0200-00001B000000}">
      <text>
        <r>
          <rPr>
            <b/>
            <sz val="9"/>
            <color indexed="81"/>
            <rFont val="Tahoma"/>
            <family val="2"/>
          </rPr>
          <t xml:space="preserve">DIGITE OS VALORES INDIVIDUAIS, CASO HAJA VALORES DESSA NATUREZA A SEREM PAGOS
</t>
        </r>
      </text>
    </comment>
    <comment ref="V33" authorId="0" shapeId="0" xr:uid="{00000000-0006-0000-0200-00001C000000}">
      <text>
        <r>
          <rPr>
            <b/>
            <sz val="9"/>
            <color indexed="81"/>
            <rFont val="Tahoma"/>
            <family val="2"/>
          </rPr>
          <t xml:space="preserve">DIGITE OS VALORES INDIVIDUAIS, CASO HAJA VALORES DESSA NATUREZA A SEREM PAGOS
</t>
        </r>
      </text>
    </comment>
    <comment ref="W33" authorId="0" shapeId="0" xr:uid="{00000000-0006-0000-0200-00001D000000}">
      <text>
        <r>
          <rPr>
            <b/>
            <sz val="9"/>
            <color indexed="81"/>
            <rFont val="Tahoma"/>
            <family val="2"/>
          </rPr>
          <t xml:space="preserve">DIGITE OS VALORES INDIVIDUAIS, CASO HAJA VALORES DESSA NATUREZA A SEREM PAGOS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Caio Cézar Ferreira Guimarães</author>
  </authors>
  <commentList>
    <comment ref="B3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DESCREVA COM MAIS DETALHES A UTILIZAÇÃO DO SERVIÇO NO OBJETO DA PARCERIA 
EX: OFICINA DE BALLET</t>
        </r>
      </text>
    </comment>
    <comment ref="C3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INSIRA A QUATIDADE DE MESES QUE ESSE COLABORADOR IRÁ ATUAR NA PARCERIA.</t>
        </r>
        <r>
          <rPr>
            <sz val="9"/>
            <color indexed="81"/>
            <rFont val="Tahoma"/>
            <family val="2"/>
          </rPr>
          <t xml:space="preserve">
OBS: O SISTEMA SUGERE AUTOMATICAMENTE QUE ELE TRABALHARÁ DURANTE TODA A VIGÊNCIA DO TERMO</t>
        </r>
      </text>
    </comment>
    <comment ref="D3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 xml:space="preserve">INSIRA O NÚMERO DE COLABORADORES QUE IRÃO ATUAR NESSE CARGO E NESSE PERÍODO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3" authorId="0" shapeId="0" xr:uid="{00000000-0006-0000-0300-000005000000}">
      <text>
        <r>
          <rPr>
            <b/>
            <sz val="9"/>
            <color indexed="81"/>
            <rFont val="Tahoma"/>
            <family val="2"/>
          </rPr>
          <t xml:space="preserve">INSIRA O VALOR DO VENCIMENTO BASE INDIVIDUAL DE CADA COLABORADOR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Caio Cézar Ferreira Guimarães</author>
  </authors>
  <commentList>
    <comment ref="B3" authorId="0" shapeId="0" xr:uid="{00000000-0006-0000-0400-000002000000}">
      <text>
        <r>
          <rPr>
            <b/>
            <sz val="9"/>
            <color indexed="81"/>
            <rFont val="Tahoma"/>
            <family val="2"/>
          </rPr>
          <t>DESCREVA COM MAIS DETALHES A UTILIZAÇÃO DO SERVIÇO NO OBJETO DA PARCERIA 
EX: OFICINA DE BALLET</t>
        </r>
      </text>
    </comment>
    <comment ref="C3" authorId="0" shapeId="0" xr:uid="{00000000-0006-0000-0400-000003000000}">
      <text>
        <r>
          <rPr>
            <b/>
            <sz val="9"/>
            <color indexed="81"/>
            <rFont val="Tahoma"/>
            <family val="2"/>
          </rPr>
          <t>INSIRA A QUATIDADE DE MESES QUE ESSE COLABORADOR IRÁ ATUAR NA PARCERIA.</t>
        </r>
        <r>
          <rPr>
            <sz val="9"/>
            <color indexed="81"/>
            <rFont val="Tahoma"/>
            <family val="2"/>
          </rPr>
          <t xml:space="preserve">
OBS: O SISTEMA SUGERE AUTOMATICAMENTE QUE ELE TRABALHARÁ DURANTE TODA A VIGÊNCIA DO TERMO</t>
        </r>
      </text>
    </comment>
    <comment ref="D3" authorId="0" shapeId="0" xr:uid="{00000000-0006-0000-0400-000004000000}">
      <text>
        <r>
          <rPr>
            <b/>
            <sz val="9"/>
            <color indexed="81"/>
            <rFont val="Tahoma"/>
            <family val="2"/>
          </rPr>
          <t xml:space="preserve">INSIRA O NÚMERO DE COLABORADORES QUE IRÃO ATUAR NESSE CARGO E NESSE PERÍODO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3" authorId="0" shapeId="0" xr:uid="{00000000-0006-0000-0400-000005000000}">
      <text>
        <r>
          <rPr>
            <b/>
            <sz val="9"/>
            <color indexed="81"/>
            <rFont val="Tahoma"/>
            <family val="2"/>
          </rPr>
          <t xml:space="preserve">INSIRA O VALOR DO VENCIMENTO BASE INDIVIDUAL DE CADA COLABORADOR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Caio Cézar Ferreira Guimarães</author>
  </authors>
  <commentList>
    <comment ref="B3" authorId="0" shapeId="0" xr:uid="{00000000-0006-0000-0500-000002000000}">
      <text>
        <r>
          <rPr>
            <b/>
            <sz val="9"/>
            <color indexed="81"/>
            <rFont val="Tahoma"/>
            <family val="2"/>
          </rPr>
          <t>DESCREVA COM MAIS DETALHES A UTILIZAÇÃO DO SERVIÇO NO OBJETO DA PARCERIA 
EX: OFICINA DE BALLET</t>
        </r>
      </text>
    </comment>
    <comment ref="C3" authorId="0" shapeId="0" xr:uid="{00000000-0006-0000-0500-000003000000}">
      <text>
        <r>
          <rPr>
            <b/>
            <sz val="9"/>
            <color indexed="81"/>
            <rFont val="Tahoma"/>
            <family val="2"/>
          </rPr>
          <t>INSIRA A QUATIDADE DE MESES QUE ESSE COLABORADOR IRÁ ATUAR NA PARCERIA.</t>
        </r>
        <r>
          <rPr>
            <sz val="9"/>
            <color indexed="81"/>
            <rFont val="Tahoma"/>
            <family val="2"/>
          </rPr>
          <t xml:space="preserve">
OBS: O SISTEMA SUGERE AUTOMATICAMENTE QUE ELE TRABALHARÁ DURANTE TODA A VIGÊNCIA DO TERMO</t>
        </r>
      </text>
    </comment>
    <comment ref="D3" authorId="0" shapeId="0" xr:uid="{00000000-0006-0000-0500-000004000000}">
      <text>
        <r>
          <rPr>
            <b/>
            <sz val="9"/>
            <color indexed="81"/>
            <rFont val="Tahoma"/>
            <family val="2"/>
          </rPr>
          <t xml:space="preserve">INSIRA O NÚMERO DE COLABORADORES QUE IRÃO ATUAR NESSE CARGO E NESSE PERÍODO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3" authorId="0" shapeId="0" xr:uid="{00000000-0006-0000-0500-000005000000}">
      <text>
        <r>
          <rPr>
            <b/>
            <sz val="9"/>
            <color indexed="81"/>
            <rFont val="Tahoma"/>
            <family val="2"/>
          </rPr>
          <t xml:space="preserve">INSIRA O VALOR DO VENCIMENTO BASE INDIVIDUAL DE CADA COLABORADOR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Caio Cézar Ferreira Guimarães</author>
  </authors>
  <commentList>
    <comment ref="B3" authorId="0" shapeId="0" xr:uid="{00000000-0006-0000-0600-000002000000}">
      <text>
        <r>
          <rPr>
            <b/>
            <sz val="9"/>
            <color indexed="81"/>
            <rFont val="Tahoma"/>
            <family val="2"/>
          </rPr>
          <t>DESCREVA COM MAIS DETALHES A UTILIZAÇÃO DO SERVIÇO NO OBJETO DA PARCERIA 
EX: OFICINA DE BALLET</t>
        </r>
      </text>
    </comment>
    <comment ref="C3" authorId="0" shapeId="0" xr:uid="{00000000-0006-0000-0600-000003000000}">
      <text>
        <r>
          <rPr>
            <b/>
            <sz val="9"/>
            <color indexed="81"/>
            <rFont val="Tahoma"/>
            <family val="2"/>
          </rPr>
          <t>INSIRA A QUATIDADE DE MESES QUE ESSE COLABORADOR IRÁ ATUAR NA PARCERIA.</t>
        </r>
        <r>
          <rPr>
            <sz val="9"/>
            <color indexed="81"/>
            <rFont val="Tahoma"/>
            <family val="2"/>
          </rPr>
          <t xml:space="preserve">
OBS: O SISTEMA SUGERE AUTOMATICAMENTE QUE ELE TRABALHARÁ DURANTE TODA A VIGÊNCIA DO TERMO</t>
        </r>
      </text>
    </comment>
    <comment ref="D3" authorId="0" shapeId="0" xr:uid="{00000000-0006-0000-0600-000004000000}">
      <text>
        <r>
          <rPr>
            <b/>
            <sz val="9"/>
            <color indexed="81"/>
            <rFont val="Tahoma"/>
            <family val="2"/>
          </rPr>
          <t xml:space="preserve">INSIRA O NÚMERO DE COLABORADORES QUE IRÃO ATUAR NESSE CARGO E NESSE PERÍODO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3" authorId="0" shapeId="0" xr:uid="{00000000-0006-0000-0600-000005000000}">
      <text>
        <r>
          <rPr>
            <b/>
            <sz val="9"/>
            <color indexed="81"/>
            <rFont val="Tahoma"/>
            <family val="2"/>
          </rPr>
          <t xml:space="preserve">INSIRA O VALOR DO VENCIMENTO BASE INDIVIDUAL DE CADA COLABORADOR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<sst xmlns="http://schemas.openxmlformats.org/spreadsheetml/2006/main" count="262" uniqueCount="191">
  <si>
    <t>INFORMAÇÕES GERAIS SOBRE O PLANO DE TRABALHO</t>
  </si>
  <si>
    <t>DADOS DO PLANO DE TRABALHO</t>
  </si>
  <si>
    <t>ENCARGOS TRABALHISTAS</t>
  </si>
  <si>
    <t>ENTIDADE</t>
  </si>
  <si>
    <t>INSS</t>
  </si>
  <si>
    <t>CNPJ</t>
  </si>
  <si>
    <t>RAT</t>
  </si>
  <si>
    <t>PROJETO</t>
  </si>
  <si>
    <t>TERC</t>
  </si>
  <si>
    <t>FGTS</t>
  </si>
  <si>
    <t>DURAÇÃO ESTIMADA DO PLANO DE TRABALHO</t>
  </si>
  <si>
    <t>PIS</t>
  </si>
  <si>
    <t>INICIO</t>
  </si>
  <si>
    <t>MULTA FGTS</t>
  </si>
  <si>
    <t>TÉRMINO</t>
  </si>
  <si>
    <t>INFORMAÇÕES CCT</t>
  </si>
  <si>
    <t>VR. SAL MÍN INS</t>
  </si>
  <si>
    <t>AD. NOTURNO</t>
  </si>
  <si>
    <t>% HR EXTRA</t>
  </si>
  <si>
    <t>% HR EXTRA NOT</t>
  </si>
  <si>
    <t>% HR EXTRA D/F</t>
  </si>
  <si>
    <r>
      <rPr>
        <b/>
        <sz val="11"/>
        <color rgb="FF000000"/>
        <rFont val="Calibri"/>
      </rPr>
      <t xml:space="preserve">PREFEITURA MUNICIPAL DE CONTAGEM
</t>
    </r>
    <r>
      <rPr>
        <sz val="11"/>
        <color rgb="FF000000"/>
        <rFont val="Calibri"/>
      </rPr>
      <t>Secretaria Municipal de Desenvolvimento Social e Segurança Alimentar</t>
    </r>
  </si>
  <si>
    <t>MINUTA DO PLANO DE TRABALHO DO TERMO DE COLABORAÇÃO Nº XXX/202X - PA Nº 007/2025 - CHAMAMENTO PÚBLICO Nº 001/2025</t>
  </si>
  <si>
    <t>1. DADOS CADASTRAIS</t>
  </si>
  <si>
    <t>1.1 SECRETARIA GESTORA DA POLÍTICA PÚBLICA</t>
  </si>
  <si>
    <t>Secretaria Municipal de Desenvolvimento Social e Segurança Alimentar</t>
  </si>
  <si>
    <t>Endereço</t>
  </si>
  <si>
    <t>Bairro</t>
  </si>
  <si>
    <t>RUA PADRE ROSSINI CÂNDIDO, 10</t>
  </si>
  <si>
    <t>CENTRO</t>
  </si>
  <si>
    <t>Cidade</t>
  </si>
  <si>
    <t>U.F.</t>
  </si>
  <si>
    <t>CEP</t>
  </si>
  <si>
    <t>DDD/Fone</t>
  </si>
  <si>
    <t>CONTAGEM</t>
  </si>
  <si>
    <t>MG</t>
  </si>
  <si>
    <t>32.040-030</t>
  </si>
  <si>
    <t>(031) 3352-6884</t>
  </si>
  <si>
    <t>1.2 GESTOR(A) DA PARCERIA</t>
  </si>
  <si>
    <t>1.3 OSC – ORGANIZAÇÃO DA SOCIEDADE CIVIL</t>
  </si>
  <si>
    <t>Razão Social</t>
  </si>
  <si>
    <t>Telefone/DDD</t>
  </si>
  <si>
    <t>Contagem</t>
  </si>
  <si>
    <t>Banco</t>
  </si>
  <si>
    <t>AG</t>
  </si>
  <si>
    <t>C.C</t>
  </si>
  <si>
    <t>OP.</t>
  </si>
  <si>
    <t>E-mail</t>
  </si>
  <si>
    <t>1.4 DIRIGENTE</t>
  </si>
  <si>
    <t>Nome do Responsável</t>
  </si>
  <si>
    <t>C.P.F</t>
  </si>
  <si>
    <t>R.G./Orgão Expedidor</t>
  </si>
  <si>
    <t>Cargo</t>
  </si>
  <si>
    <t>Período de Mandato</t>
  </si>
  <si>
    <t>Telefone</t>
  </si>
  <si>
    <t>ASSINATURA DO PRESIDENTE VALIDANDO O CONTEÚDO DO PLANO</t>
  </si>
  <si>
    <t>2. DESCRIÇÃO DO OBJETO A SER EXECUTADO</t>
  </si>
  <si>
    <t>2.1 PROGRAMA DE GOVERNO</t>
  </si>
  <si>
    <t>2.2 PERÍODO DE EXECUÇÃO</t>
  </si>
  <si>
    <t xml:space="preserve">Contagem com Igualdade de Direitos e Oportunidades </t>
  </si>
  <si>
    <t>Início</t>
  </si>
  <si>
    <t>Fim</t>
  </si>
  <si>
    <t>MESES</t>
  </si>
  <si>
    <t>2.3 IDENTIFICAÇÃO DO OBJETO</t>
  </si>
  <si>
    <t>3. DESCRIÇÃO DA REALIDADE E JUSTIFICATIVA DA PROPOSIÇÃO (Inc. I, Art. 22, Lei 13.019/2014)</t>
  </si>
  <si>
    <t>4. ABRANGÊNCIA</t>
  </si>
  <si>
    <t>5. PÚBLICO ALVO E NÚMERO DE BENEFICIÁRIOS</t>
  </si>
  <si>
    <t>6. PERÍODO DE EXECUÇÃO</t>
  </si>
  <si>
    <t>7. RESULTADO/PRODUTO ESPERADO/IMPACTOS PREVISTOS</t>
  </si>
  <si>
    <t>8. METAS E ETAPAS  (Inc. II e III, Art. 22, Lei 13.019/2014)</t>
  </si>
  <si>
    <t xml:space="preserve">8.1 METAS </t>
  </si>
  <si>
    <t>N.º</t>
  </si>
  <si>
    <t>METAS</t>
  </si>
  <si>
    <t>PERÍODO DE EXECUÇÃO</t>
  </si>
  <si>
    <t>INDICADORES DE CUMPRIMENTO
 DAS METAS</t>
  </si>
  <si>
    <t>MEIOS DE VERIFICAÇÃO</t>
  </si>
  <si>
    <t>PERÍODO DE VERIFICAÇÃO</t>
  </si>
  <si>
    <t>12 MESES</t>
  </si>
  <si>
    <t>8.2 ETAPAS/ CRONOGRAMA DE EXECUÇÃO</t>
  </si>
  <si>
    <t>Nº DA META</t>
  </si>
  <si>
    <t>Nº DA ETAPA/ AÇÃO</t>
  </si>
  <si>
    <t>DESCRIÇÃO DA ETAPA/AÇÃO</t>
  </si>
  <si>
    <t>UNI DADE</t>
  </si>
  <si>
    <t>QUANTI DADE</t>
  </si>
  <si>
    <t>DATA INÍCIO</t>
  </si>
  <si>
    <t>DATA TÉRMINO</t>
  </si>
  <si>
    <t>VALOR PREVISTO</t>
  </si>
  <si>
    <t>8.3 PLANO DE APLICAÇÃO DETALHADA DOS RECURSOS POR RUBRICA  (Inc. II-A, Art. 22, Lei 13.019/2014)</t>
  </si>
  <si>
    <t>DESCRIÇÃO DA DESPESA</t>
  </si>
  <si>
    <t>VALOR MENSAL DESPESA - (MÉDIA)</t>
  </si>
  <si>
    <t>VALOR TOTAL DA DESPESA</t>
  </si>
  <si>
    <t>PESSOAL E ENCARGOS 
(ANEXO I)</t>
  </si>
  <si>
    <t>Pagamento de Remunerações (13º Salário, Férias, Adicional de Férias, etc)</t>
  </si>
  <si>
    <t>Pagamento de Encargos Sociais e Tributos (INSS, FGTS, PIS/PASEP, Ausência Remunerada, Licenças)</t>
  </si>
  <si>
    <t>Pagamento de Benefícios (Vale Transporte e Outros Benefícios)</t>
  </si>
  <si>
    <t>SERVIÇOS DE TERCEIROS
 PESSOA JURÍDICA
 (ANEXO II)</t>
  </si>
  <si>
    <t>Despesa com a contratação de serviços exclusivamente para execução das metas, em cumprimento do objeto da parceria</t>
  </si>
  <si>
    <t>MATERIAL DE CONSUMO 
(ANEXO III)</t>
  </si>
  <si>
    <t>Despesa com aquisição de materiais utilizados exclusivamente para execução das metas, em cumprimento do objeto da parceria</t>
  </si>
  <si>
    <t>CUSTOS INDIRETOS 
(ANEXO IV)</t>
  </si>
  <si>
    <t>Despesas relativas aos custos indiretos necessários a execução do objeto, seja qual for a proporção em relação ao valor total da parceria, conforme Art. 46, inciso III da Lei 13.019/2014.</t>
  </si>
  <si>
    <t>INVESTIMENTO
 (ANEXO V)</t>
  </si>
  <si>
    <t>Serão considerados investimentos a aquisição de bens patrimoniais ou obras, ambos exclusivamentes necessários ao cumprimento do objeto da parceria</t>
  </si>
  <si>
    <t>VALOR GLOBAL</t>
  </si>
  <si>
    <t>9. PREVISÃO DE RECEITAS E A ESTIMATIVA DE DESPESA A SEREM REALIZADAS NA EXECUÇÃO DAS AÇÕES, INCLUINDO ENCARGOS SOCIAIS E TRABALHISTAS E A DISCRIMINAÇÃO DOS CUSTOS INDIRETOS NECESSÁRIOS A EXECUÇÃO DO OBJETO</t>
  </si>
  <si>
    <t>Previsão de receita: Emenda Parlamentar Municipal
Estimativa de despesas: 
1) ANEXO I - DETALHAMENTO DA FORMAÇÃO DO CUSTO DE PESSOAL;
2) ANEXO II - DETALHAMENTO DA FORMAÇÃO DOS CUSTOS DOS SERVIÇOS DE TERCEIROS;
3) ANEXO III - DETALHAMENTO DA FORMAÇÃO DOS CUSTOS DOS MATERIAIS DE CONSUMO;
4) ANEXO IV - DETALHAMENTO DA FORMAÇÃO DOS CUSTOS INDIRETOS.
5) ANEXO V - DETALHAMENTO DA FORMAÇÃO DOS CUSTOS DE INVESTIMENTO</t>
  </si>
  <si>
    <t>10. PLANO DE DESEMBOLSO FINANCEIRO</t>
  </si>
  <si>
    <t>ENTE</t>
  </si>
  <si>
    <t>CONCEDENTE</t>
  </si>
  <si>
    <t>PROPONENTE</t>
  </si>
  <si>
    <t>QTDE PARCELAS</t>
  </si>
  <si>
    <t>PREVISÃO DE REPASSE</t>
  </si>
  <si>
    <t>NATUREZA</t>
  </si>
  <si>
    <t>VALOR DA PARCELA</t>
  </si>
  <si>
    <t>-</t>
  </si>
  <si>
    <t>TOTAL</t>
  </si>
  <si>
    <t>Identificação da Despesa</t>
  </si>
  <si>
    <t>Classificação Orçamentária</t>
  </si>
  <si>
    <t>MUNICIPAL</t>
  </si>
  <si>
    <t>ESTADUAL</t>
  </si>
  <si>
    <t>FEDERAL</t>
  </si>
  <si>
    <t>Os valores serão repassados de acordo com o cronograma de desembolso compatível com os gastos das etapas vinculadas às metas do cronograma físico.</t>
  </si>
  <si>
    <t>11. CRONOGRAMA DE CONTRAPARTIDA</t>
  </si>
  <si>
    <t>Conforme Art 35 da Lei 13019/2014, § 1o  não será exigida 
contrapartida financeira como requisito para celebração de parceria.</t>
  </si>
  <si>
    <t>12. PRESTAÇÃO DE CONTAS PARCIAL</t>
  </si>
  <si>
    <r>
      <t xml:space="preserve">As prestações de contas deverão ser apresentadas mensalmente conforme estabelecido pelo Manual de prestação de contas da CGM e as regras estabelecidas no Termo de Parceria.
</t>
    </r>
    <r>
      <rPr>
        <b/>
        <sz val="11"/>
        <rFont val="Calibri"/>
        <family val="2"/>
        <scheme val="minor"/>
      </rPr>
      <t>RELATÓRIO DE CUMPRIMENTO META FÍSICA</t>
    </r>
    <r>
      <rPr>
        <sz val="11"/>
        <rFont val="Calibri"/>
        <family val="2"/>
        <scheme val="minor"/>
      </rPr>
      <t xml:space="preserve">: encaminhamento de comprovações de cumprimento de metas. 
</t>
    </r>
    <r>
      <rPr>
        <b/>
        <sz val="11"/>
        <rFont val="Calibri"/>
        <family val="2"/>
        <scheme val="minor"/>
      </rPr>
      <t>RELATÓRIO DE CUMPRIMENTO DA META FINANCEIRA:</t>
    </r>
    <r>
      <rPr>
        <sz val="11"/>
        <rFont val="Calibri"/>
        <family val="2"/>
        <scheme val="minor"/>
      </rPr>
      <t xml:space="preserve"> de acordo com o cronograma de desembolso e em conformidade com o Manual de Prestação de Contas da Controladoria Geral do Município. 
</t>
    </r>
    <r>
      <rPr>
        <b/>
        <sz val="11"/>
        <rFont val="Calibri"/>
        <family val="2"/>
        <scheme val="minor"/>
      </rPr>
      <t>RELATÓRIO DE PRESTAÇÃO DE CONTAS FINAL</t>
    </r>
    <r>
      <rPr>
        <sz val="11"/>
        <rFont val="Calibri"/>
        <family val="2"/>
        <scheme val="minor"/>
      </rPr>
      <t>: em conformidade com o Manual de Prestação de Contas da Controladoria Geral do Município</t>
    </r>
  </si>
  <si>
    <t>13. APROVAÇÃO DO PLANO DE TRABALHO PELA PMC</t>
  </si>
  <si>
    <t>DECLARAMOS que foi analisado o conteúdo do PLANO DE TRABALHO, aprovamos e autorizamos a execução dos procedimentos operacionais detalhados no mesmo, que será vinculado ao PROCESSO Nº ________/___________ - SMDSSA.</t>
  </si>
  <si>
    <t>Contagem, xx de xxx de 202x</t>
  </si>
  <si>
    <t>Gestor da Parceria</t>
  </si>
  <si>
    <t>Secretário Municipal de Desenvolvimento Social e Segurança Alimentar</t>
  </si>
  <si>
    <t>ANEXO I - DESPESAS COM PESSOAL CLT</t>
  </si>
  <si>
    <t>CARGOS E SALÁRIOS</t>
  </si>
  <si>
    <t>ADICIONAIS</t>
  </si>
  <si>
    <t>OUTROS DIREITOS TRABALHISTAS</t>
  </si>
  <si>
    <t>SUBTOTAL VENCTO MENSAL</t>
  </si>
  <si>
    <t>OCUPAÇÕES</t>
  </si>
  <si>
    <t>INSALUBRIDADE</t>
  </si>
  <si>
    <t>PERICULOSIDADE</t>
  </si>
  <si>
    <t>AD NOTURNO E DSR</t>
  </si>
  <si>
    <t>HORA EXTRA E DSR</t>
  </si>
  <si>
    <t>HR EXTRA NOTURNA E DSR</t>
  </si>
  <si>
    <t>FOLGA TRABALHADA</t>
  </si>
  <si>
    <t>OUTROS</t>
  </si>
  <si>
    <t>COLABORADOR</t>
  </si>
  <si>
    <t>CARGA HORÁRIA SEMANAL</t>
  </si>
  <si>
    <t>NÚM PROF</t>
  </si>
  <si>
    <t>SALÁRIO BRUTO</t>
  </si>
  <si>
    <t>QTD MESES</t>
  </si>
  <si>
    <t>REMUN TOTAL MENSAL</t>
  </si>
  <si>
    <t>ALIQ.</t>
  </si>
  <si>
    <t>VALOR</t>
  </si>
  <si>
    <t>IN</t>
  </si>
  <si>
    <t>HR</t>
  </si>
  <si>
    <t>Nº DIAS</t>
  </si>
  <si>
    <t>DESCRIÇÃO</t>
  </si>
  <si>
    <t>SUBTOTAL</t>
  </si>
  <si>
    <t>REFLEXOS TRABALHISTAS</t>
  </si>
  <si>
    <t>REFLEXOS</t>
  </si>
  <si>
    <t>SUBTOTAL MENSAL REFLEXOS</t>
  </si>
  <si>
    <t>SUBTOTAL MENSAL REMUN (SUBTOTAL VENTO MENSAL + SUBTOTAL MENSAL REFLEXOS)</t>
  </si>
  <si>
    <t>SUBTOTAL
GERAL 
REMUNERAÇÃO</t>
  </si>
  <si>
    <t>ENCARGOS SOCIAIS</t>
  </si>
  <si>
    <t>SUBTOTAL MENSAL ENCARG</t>
  </si>
  <si>
    <t>SUBTOTAL GERAL ENCARG</t>
  </si>
  <si>
    <t>BENEFÍCIOS TRABALHISTAS</t>
  </si>
  <si>
    <t>SUBTOTAL MENSAL BENEFICIOS</t>
  </si>
  <si>
    <t>SUBTOTAL GERAL BENEFICIOS</t>
  </si>
  <si>
    <t>S</t>
  </si>
  <si>
    <t>13º SAL</t>
  </si>
  <si>
    <t>FÉRIAS</t>
  </si>
  <si>
    <t>1/3 FÉRIAS</t>
  </si>
  <si>
    <t>N</t>
  </si>
  <si>
    <t>VT</t>
  </si>
  <si>
    <t>VA</t>
  </si>
  <si>
    <t>VR</t>
  </si>
  <si>
    <t>PL. SAÚDE</t>
  </si>
  <si>
    <t>PL. ODONTOL</t>
  </si>
  <si>
    <t>SEGURO VIDA</t>
  </si>
  <si>
    <t>OUTROS BENEF. CCT</t>
  </si>
  <si>
    <t>INSS TERC</t>
  </si>
  <si>
    <t>GIILRAT</t>
  </si>
  <si>
    <t xml:space="preserve"> </t>
  </si>
  <si>
    <t>ANEXO II - SERVIÇOS DE TERCEIROS</t>
  </si>
  <si>
    <t>RUBRICA</t>
  </si>
  <si>
    <t>DETALHAMENTO</t>
  </si>
  <si>
    <t>VALOR MENSAL</t>
  </si>
  <si>
    <t>VALOR TOTAL</t>
  </si>
  <si>
    <t>ANEXO III - MATERIAIS DE CONSUMO</t>
  </si>
  <si>
    <t>ANEXO IV - CUSTOS INDIRETOS</t>
  </si>
  <si>
    <t>ANEXO V - INVESTIMENTOS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</si>
</sst>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[$R$-416]\ #,##0.00;[Red]\-[$R$-416]\ #,##0.00"/>
    <numFmt numFmtId="165" formatCode="0.0000"/>
    <numFmt numFmtId="166" formatCode="_-&quot;R$ &quot;* #,##0.00_-;&quot;-R$ &quot;* #,##0.00_-;_-&quot;R$ &quot;* \-??_-;_-@_-"/>
    <numFmt numFmtId="167" formatCode="_(&quot;R$&quot;* #,##0.00_);_(&quot;R$&quot;* \(#,##0.00\);_(&quot;R$&quot;* \-??_);_(@_)"/>
    <numFmt numFmtId="168" formatCode="_-* #,##0.00_-;\-* #,##0.00_-;_-* \-??_-;_-@_-"/>
  </numFmts>
  <fonts count="3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Calibri"/>
      <family val="2"/>
    </font>
    <font>
      <b/>
      <i/>
      <sz val="11"/>
      <color rgb="FF000000"/>
      <name val="Calibri"/>
      <family val="2"/>
      <scheme val="minor"/>
    </font>
    <font>
      <sz val="11"/>
      <color indexed="8"/>
      <name val="Calibri"/>
      <family val="2"/>
      <charset val="1"/>
    </font>
    <font>
      <u/>
      <sz val="10"/>
      <color indexed="12"/>
      <name val="Arial"/>
      <family val="2"/>
      <charset val="1"/>
    </font>
    <font>
      <sz val="10"/>
      <name val="Arial"/>
      <family val="2"/>
    </font>
    <font>
      <sz val="12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b/>
      <sz val="12"/>
      <color indexed="1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6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9"/>
      <color indexed="81"/>
      <name val="Segoe UI"/>
      <family val="2"/>
    </font>
    <font>
      <sz val="11"/>
      <name val="Calibri"/>
      <family val="2"/>
      <charset val="1"/>
    </font>
    <font>
      <b/>
      <sz val="11"/>
      <name val="Calibri"/>
      <family val="2"/>
      <charset val="1"/>
    </font>
    <font>
      <b/>
      <sz val="11"/>
      <name val="Calibri"/>
      <family val="2"/>
    </font>
    <font>
      <u/>
      <sz val="10"/>
      <color indexed="53"/>
      <name val="Arial"/>
      <family val="2"/>
    </font>
    <font>
      <u/>
      <sz val="11"/>
      <color indexed="12"/>
      <name val="Calibri"/>
      <family val="2"/>
    </font>
    <font>
      <b/>
      <sz val="12"/>
      <name val="Calibri"/>
      <family val="2"/>
    </font>
    <font>
      <sz val="12"/>
      <name val="Times New Roman"/>
      <family val="1"/>
      <charset val="1"/>
    </font>
    <font>
      <sz val="8"/>
      <color theme="1"/>
      <name val="Calibri"/>
      <family val="2"/>
      <scheme val="minor"/>
    </font>
    <font>
      <sz val="10"/>
      <color rgb="FF000000"/>
      <name val="Arial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</font>
    <font>
      <sz val="11"/>
      <color rgb="FF000000"/>
      <name val="Calibri"/>
    </font>
  </fonts>
  <fills count="1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rgb="FFFFFFFF"/>
        <bgColor rgb="FF000000"/>
      </patternFill>
    </fill>
    <fill>
      <patternFill patternType="solid">
        <fgColor indexed="22"/>
        <bgColor indexed="31"/>
      </patternFill>
    </fill>
    <fill>
      <patternFill patternType="solid">
        <fgColor theme="0" tint="-0.14999847407452621"/>
        <bgColor indexed="27"/>
      </patternFill>
    </fill>
    <fill>
      <patternFill patternType="solid">
        <fgColor theme="0" tint="-0.14999847407452621"/>
        <bgColor indexed="42"/>
      </patternFill>
    </fill>
    <fill>
      <patternFill patternType="solid">
        <fgColor rgb="FFFFFDD7"/>
        <bgColor indexed="64"/>
      </patternFill>
    </fill>
    <fill>
      <patternFill patternType="solid">
        <fgColor indexed="22"/>
        <bgColor indexed="47"/>
      </patternFill>
    </fill>
    <fill>
      <patternFill patternType="solid">
        <fgColor theme="0"/>
        <bgColor indexed="26"/>
      </patternFill>
    </fill>
    <fill>
      <patternFill patternType="solid">
        <fgColor indexed="42"/>
        <bgColor indexed="31"/>
      </patternFill>
    </fill>
    <fill>
      <patternFill patternType="solid">
        <fgColor indexed="31"/>
        <bgColor indexed="42"/>
      </patternFill>
    </fill>
  </fills>
  <borders count="9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2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0" fillId="0" borderId="0"/>
    <xf numFmtId="0" fontId="12" fillId="0" borderId="0"/>
    <xf numFmtId="0" fontId="12" fillId="0" borderId="0"/>
    <xf numFmtId="0" fontId="13" fillId="0" borderId="0" applyBorder="0" applyProtection="0"/>
    <xf numFmtId="0" fontId="14" fillId="0" borderId="0"/>
    <xf numFmtId="166" fontId="12" fillId="0" borderId="0" applyBorder="0" applyProtection="0"/>
    <xf numFmtId="168" fontId="12" fillId="0" borderId="0" applyBorder="0" applyProtection="0"/>
    <xf numFmtId="0" fontId="30" fillId="0" borderId="0" applyNumberFormat="0" applyFill="0" applyBorder="0" applyProtection="0"/>
    <xf numFmtId="44" fontId="1" fillId="0" borderId="0" applyFont="0" applyFill="0" applyBorder="0" applyAlignment="0" applyProtection="0"/>
  </cellStyleXfs>
  <cellXfs count="394">
    <xf numFmtId="0" fontId="0" fillId="0" borderId="0" xfId="0"/>
    <xf numFmtId="0" fontId="4" fillId="3" borderId="0" xfId="0" applyFont="1" applyFill="1"/>
    <xf numFmtId="43" fontId="0" fillId="3" borderId="0" xfId="1" applyFont="1" applyFill="1"/>
    <xf numFmtId="0" fontId="0" fillId="3" borderId="0" xfId="0" applyFill="1"/>
    <xf numFmtId="0" fontId="2" fillId="3" borderId="0" xfId="0" applyFont="1" applyFill="1"/>
    <xf numFmtId="43" fontId="0" fillId="3" borderId="0" xfId="1" applyFont="1" applyFill="1" applyBorder="1"/>
    <xf numFmtId="14" fontId="0" fillId="3" borderId="0" xfId="1" applyNumberFormat="1" applyFont="1" applyFill="1"/>
    <xf numFmtId="0" fontId="0" fillId="3" borderId="0" xfId="1" applyNumberFormat="1" applyFont="1" applyFill="1"/>
    <xf numFmtId="0" fontId="0" fillId="3" borderId="1" xfId="0" applyFill="1" applyBorder="1"/>
    <xf numFmtId="0" fontId="7" fillId="3" borderId="0" xfId="0" applyFont="1" applyFill="1"/>
    <xf numFmtId="0" fontId="5" fillId="5" borderId="1" xfId="0" applyFont="1" applyFill="1" applyBorder="1" applyAlignment="1">
      <alignment horizontal="center"/>
    </xf>
    <xf numFmtId="43" fontId="2" fillId="3" borderId="1" xfId="1" applyFont="1" applyFill="1" applyBorder="1"/>
    <xf numFmtId="0" fontId="0" fillId="3" borderId="0" xfId="1" applyNumberFormat="1" applyFont="1" applyFill="1" applyBorder="1"/>
    <xf numFmtId="9" fontId="2" fillId="3" borderId="0" xfId="2" applyFont="1" applyFill="1" applyBorder="1" applyAlignment="1"/>
    <xf numFmtId="43" fontId="2" fillId="2" borderId="3" xfId="1" applyFont="1" applyFill="1" applyBorder="1" applyAlignment="1">
      <alignment horizontal="center" vertical="center" wrapText="1"/>
    </xf>
    <xf numFmtId="0" fontId="6" fillId="9" borderId="0" xfId="0" applyFont="1" applyFill="1"/>
    <xf numFmtId="0" fontId="11" fillId="9" borderId="0" xfId="0" applyFont="1" applyFill="1"/>
    <xf numFmtId="43" fontId="0" fillId="6" borderId="41" xfId="1" applyFont="1" applyFill="1" applyBorder="1" applyAlignment="1">
      <alignment horizontal="center"/>
    </xf>
    <xf numFmtId="43" fontId="0" fillId="6" borderId="5" xfId="1" applyFont="1" applyFill="1" applyBorder="1" applyAlignment="1">
      <alignment horizontal="center"/>
    </xf>
    <xf numFmtId="0" fontId="15" fillId="0" borderId="0" xfId="5" applyFont="1"/>
    <xf numFmtId="0" fontId="16" fillId="0" borderId="0" xfId="5" applyFont="1"/>
    <xf numFmtId="164" fontId="15" fillId="0" borderId="0" xfId="5" applyNumberFormat="1" applyFont="1"/>
    <xf numFmtId="165" fontId="18" fillId="0" borderId="0" xfId="4" applyNumberFormat="1" applyFont="1" applyAlignment="1">
      <alignment horizontal="center" vertical="center"/>
    </xf>
    <xf numFmtId="0" fontId="20" fillId="0" borderId="0" xfId="4" applyFont="1" applyAlignment="1">
      <alignment horizontal="center" vertical="center"/>
    </xf>
    <xf numFmtId="166" fontId="15" fillId="0" borderId="0" xfId="5" applyNumberFormat="1" applyFont="1" applyAlignment="1">
      <alignment horizontal="right" vertical="center"/>
    </xf>
    <xf numFmtId="166" fontId="15" fillId="0" borderId="0" xfId="5" applyNumberFormat="1" applyFont="1" applyAlignment="1">
      <alignment horizontal="center" vertical="center"/>
    </xf>
    <xf numFmtId="4" fontId="22" fillId="0" borderId="0" xfId="5" applyNumberFormat="1" applyFont="1" applyAlignment="1">
      <alignment horizontal="center" vertical="center"/>
    </xf>
    <xf numFmtId="166" fontId="15" fillId="0" borderId="0" xfId="8" applyFont="1" applyBorder="1" applyAlignment="1" applyProtection="1">
      <alignment vertical="center"/>
    </xf>
    <xf numFmtId="168" fontId="23" fillId="0" borderId="0" xfId="5" applyNumberFormat="1" applyFont="1"/>
    <xf numFmtId="166" fontId="15" fillId="0" borderId="0" xfId="5" applyNumberFormat="1" applyFont="1"/>
    <xf numFmtId="168" fontId="15" fillId="0" borderId="0" xfId="5" applyNumberFormat="1" applyFont="1"/>
    <xf numFmtId="4" fontId="16" fillId="0" borderId="0" xfId="5" applyNumberFormat="1" applyFont="1"/>
    <xf numFmtId="0" fontId="24" fillId="0" borderId="0" xfId="5" applyFont="1"/>
    <xf numFmtId="0" fontId="15" fillId="0" borderId="0" xfId="5" applyFont="1" applyAlignment="1">
      <alignment horizontal="center"/>
    </xf>
    <xf numFmtId="0" fontId="17" fillId="0" borderId="48" xfId="4" applyFont="1" applyBorder="1" applyAlignment="1">
      <alignment horizontal="center" vertical="center"/>
    </xf>
    <xf numFmtId="0" fontId="17" fillId="0" borderId="0" xfId="4" applyFont="1" applyAlignment="1">
      <alignment horizontal="center" vertical="center"/>
    </xf>
    <xf numFmtId="166" fontId="17" fillId="0" borderId="0" xfId="4" applyNumberFormat="1" applyFont="1" applyAlignment="1">
      <alignment vertical="center"/>
    </xf>
    <xf numFmtId="166" fontId="17" fillId="0" borderId="0" xfId="4" applyNumberFormat="1" applyFont="1" applyAlignment="1">
      <alignment horizontal="center" vertical="center"/>
    </xf>
    <xf numFmtId="166" fontId="17" fillId="0" borderId="46" xfId="4" applyNumberFormat="1" applyFont="1" applyBorder="1" applyAlignment="1">
      <alignment horizontal="center" vertical="center"/>
    </xf>
    <xf numFmtId="0" fontId="25" fillId="0" borderId="0" xfId="7" applyFont="1" applyAlignment="1">
      <alignment vertical="center" wrapText="1"/>
    </xf>
    <xf numFmtId="0" fontId="16" fillId="8" borderId="34" xfId="5" applyFont="1" applyFill="1" applyBorder="1"/>
    <xf numFmtId="165" fontId="15" fillId="0" borderId="0" xfId="5" applyNumberFormat="1" applyFont="1" applyAlignment="1">
      <alignment horizontal="center"/>
    </xf>
    <xf numFmtId="0" fontId="0" fillId="13" borderId="1" xfId="0" applyFill="1" applyBorder="1"/>
    <xf numFmtId="14" fontId="0" fillId="13" borderId="1" xfId="0" applyNumberFormat="1" applyFill="1" applyBorder="1" applyAlignment="1">
      <alignment horizontal="left"/>
    </xf>
    <xf numFmtId="10" fontId="0" fillId="13" borderId="1" xfId="2" applyNumberFormat="1" applyFont="1" applyFill="1" applyBorder="1" applyProtection="1"/>
    <xf numFmtId="43" fontId="0" fillId="13" borderId="1" xfId="1" applyFont="1" applyFill="1" applyBorder="1"/>
    <xf numFmtId="10" fontId="0" fillId="13" borderId="1" xfId="0" applyNumberFormat="1" applyFill="1" applyBorder="1"/>
    <xf numFmtId="43" fontId="0" fillId="3" borderId="16" xfId="1" applyFont="1" applyFill="1" applyBorder="1" applyAlignment="1">
      <alignment vertical="center"/>
    </xf>
    <xf numFmtId="43" fontId="0" fillId="3" borderId="6" xfId="1" applyFont="1" applyFill="1" applyBorder="1" applyAlignment="1">
      <alignment vertical="center"/>
    </xf>
    <xf numFmtId="43" fontId="0" fillId="3" borderId="10" xfId="1" applyFont="1" applyFill="1" applyBorder="1" applyAlignment="1">
      <alignment vertical="center"/>
    </xf>
    <xf numFmtId="43" fontId="0" fillId="3" borderId="17" xfId="1" applyFont="1" applyFill="1" applyBorder="1" applyAlignment="1">
      <alignment vertical="center"/>
    </xf>
    <xf numFmtId="43" fontId="0" fillId="3" borderId="7" xfId="1" applyFont="1" applyFill="1" applyBorder="1" applyAlignment="1">
      <alignment vertical="center"/>
    </xf>
    <xf numFmtId="43" fontId="0" fillId="3" borderId="12" xfId="1" applyFont="1" applyFill="1" applyBorder="1" applyAlignment="1">
      <alignment vertical="center"/>
    </xf>
    <xf numFmtId="43" fontId="0" fillId="3" borderId="18" xfId="1" applyFont="1" applyFill="1" applyBorder="1" applyAlignment="1">
      <alignment vertical="center"/>
    </xf>
    <xf numFmtId="43" fontId="0" fillId="3" borderId="14" xfId="1" applyFont="1" applyFill="1" applyBorder="1" applyAlignment="1">
      <alignment vertical="center"/>
    </xf>
    <xf numFmtId="43" fontId="0" fillId="3" borderId="15" xfId="1" applyFont="1" applyFill="1" applyBorder="1" applyAlignment="1">
      <alignment vertical="center"/>
    </xf>
    <xf numFmtId="0" fontId="4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43" fontId="0" fillId="3" borderId="0" xfId="1" applyFont="1" applyFill="1" applyAlignment="1">
      <alignment horizontal="center"/>
    </xf>
    <xf numFmtId="43" fontId="0" fillId="3" borderId="6" xfId="1" applyFont="1" applyFill="1" applyBorder="1" applyAlignment="1">
      <alignment horizontal="center" vertical="center"/>
    </xf>
    <xf numFmtId="43" fontId="0" fillId="3" borderId="7" xfId="1" applyFont="1" applyFill="1" applyBorder="1" applyAlignment="1">
      <alignment horizontal="center" vertical="center"/>
    </xf>
    <xf numFmtId="43" fontId="0" fillId="3" borderId="25" xfId="1" applyFont="1" applyFill="1" applyBorder="1" applyAlignment="1">
      <alignment horizontal="center" vertical="center"/>
    </xf>
    <xf numFmtId="43" fontId="0" fillId="3" borderId="26" xfId="1" applyFont="1" applyFill="1" applyBorder="1" applyAlignment="1">
      <alignment horizontal="center" vertical="center"/>
    </xf>
    <xf numFmtId="43" fontId="0" fillId="3" borderId="14" xfId="1" applyFont="1" applyFill="1" applyBorder="1" applyAlignment="1">
      <alignment horizontal="center" vertical="center"/>
    </xf>
    <xf numFmtId="43" fontId="0" fillId="3" borderId="16" xfId="1" applyFont="1" applyFill="1" applyBorder="1" applyAlignment="1">
      <alignment horizontal="center" vertical="center"/>
    </xf>
    <xf numFmtId="43" fontId="0" fillId="3" borderId="17" xfId="1" applyFont="1" applyFill="1" applyBorder="1" applyAlignment="1">
      <alignment horizontal="center" vertical="center"/>
    </xf>
    <xf numFmtId="43" fontId="0" fillId="7" borderId="19" xfId="1" applyFont="1" applyFill="1" applyBorder="1" applyAlignment="1">
      <alignment horizontal="center"/>
    </xf>
    <xf numFmtId="43" fontId="2" fillId="3" borderId="2" xfId="1" applyFont="1" applyFill="1" applyBorder="1" applyAlignment="1">
      <alignment vertical="center"/>
    </xf>
    <xf numFmtId="43" fontId="2" fillId="2" borderId="1" xfId="1" applyFont="1" applyFill="1" applyBorder="1" applyAlignment="1">
      <alignment vertical="center"/>
    </xf>
    <xf numFmtId="43" fontId="0" fillId="3" borderId="18" xfId="1" applyFont="1" applyFill="1" applyBorder="1" applyAlignment="1">
      <alignment horizontal="center" vertical="center"/>
    </xf>
    <xf numFmtId="0" fontId="5" fillId="4" borderId="55" xfId="0" applyFont="1" applyFill="1" applyBorder="1" applyAlignment="1">
      <alignment horizontal="center" vertical="center" wrapText="1"/>
    </xf>
    <xf numFmtId="43" fontId="2" fillId="2" borderId="55" xfId="1" applyFont="1" applyFill="1" applyBorder="1" applyAlignment="1">
      <alignment horizontal="center" vertical="center" wrapText="1"/>
    </xf>
    <xf numFmtId="43" fontId="2" fillId="2" borderId="57" xfId="1" applyFont="1" applyFill="1" applyBorder="1" applyAlignment="1">
      <alignment horizontal="center" vertical="center" wrapText="1"/>
    </xf>
    <xf numFmtId="9" fontId="2" fillId="2" borderId="56" xfId="2" applyFont="1" applyFill="1" applyBorder="1" applyAlignment="1">
      <alignment horizontal="center" vertical="center" wrapText="1"/>
    </xf>
    <xf numFmtId="43" fontId="2" fillId="2" borderId="56" xfId="1" applyFont="1" applyFill="1" applyBorder="1" applyAlignment="1">
      <alignment horizontal="center" vertical="center" wrapText="1"/>
    </xf>
    <xf numFmtId="0" fontId="2" fillId="2" borderId="56" xfId="1" applyNumberFormat="1" applyFont="1" applyFill="1" applyBorder="1" applyAlignment="1">
      <alignment horizontal="center" vertical="center" wrapText="1"/>
    </xf>
    <xf numFmtId="43" fontId="2" fillId="2" borderId="2" xfId="1" applyFont="1" applyFill="1" applyBorder="1" applyAlignment="1">
      <alignment vertical="center"/>
    </xf>
    <xf numFmtId="43" fontId="0" fillId="7" borderId="40" xfId="1" applyFont="1" applyFill="1" applyBorder="1" applyAlignment="1">
      <alignment horizontal="center"/>
    </xf>
    <xf numFmtId="0" fontId="2" fillId="2" borderId="60" xfId="1" applyNumberFormat="1" applyFont="1" applyFill="1" applyBorder="1" applyAlignment="1">
      <alignment horizontal="center" vertical="center" wrapText="1"/>
    </xf>
    <xf numFmtId="9" fontId="0" fillId="3" borderId="0" xfId="2" applyFont="1" applyFill="1"/>
    <xf numFmtId="0" fontId="0" fillId="3" borderId="0" xfId="0" applyFill="1" applyAlignment="1">
      <alignment horizontal="center"/>
    </xf>
    <xf numFmtId="9" fontId="0" fillId="3" borderId="0" xfId="2" applyFont="1" applyFill="1" applyBorder="1"/>
    <xf numFmtId="43" fontId="2" fillId="3" borderId="3" xfId="1" applyFont="1" applyFill="1" applyBorder="1" applyAlignment="1">
      <alignment vertical="center"/>
    </xf>
    <xf numFmtId="9" fontId="2" fillId="2" borderId="56" xfId="2" applyFont="1" applyFill="1" applyBorder="1" applyAlignment="1">
      <alignment vertical="center"/>
    </xf>
    <xf numFmtId="43" fontId="2" fillId="2" borderId="57" xfId="1" applyFont="1" applyFill="1" applyBorder="1" applyAlignment="1">
      <alignment vertical="center"/>
    </xf>
    <xf numFmtId="43" fontId="2" fillId="2" borderId="56" xfId="1" applyFont="1" applyFill="1" applyBorder="1" applyAlignment="1">
      <alignment vertical="center"/>
    </xf>
    <xf numFmtId="0" fontId="2" fillId="2" borderId="56" xfId="1" applyNumberFormat="1" applyFont="1" applyFill="1" applyBorder="1" applyAlignment="1">
      <alignment vertical="center"/>
    </xf>
    <xf numFmtId="43" fontId="2" fillId="2" borderId="59" xfId="1" applyFont="1" applyFill="1" applyBorder="1" applyAlignment="1">
      <alignment vertical="center"/>
    </xf>
    <xf numFmtId="43" fontId="2" fillId="2" borderId="56" xfId="1" applyFont="1" applyFill="1" applyBorder="1" applyAlignment="1">
      <alignment horizontal="center" vertical="center"/>
    </xf>
    <xf numFmtId="43" fontId="2" fillId="2" borderId="55" xfId="1" applyFont="1" applyFill="1" applyBorder="1" applyAlignment="1">
      <alignment horizontal="center" vertical="center"/>
    </xf>
    <xf numFmtId="43" fontId="2" fillId="2" borderId="55" xfId="1" applyFont="1" applyFill="1" applyBorder="1" applyAlignment="1">
      <alignment vertical="center"/>
    </xf>
    <xf numFmtId="43" fontId="2" fillId="2" borderId="57" xfId="1" applyFont="1" applyFill="1" applyBorder="1" applyAlignment="1">
      <alignment horizontal="center" vertical="center"/>
    </xf>
    <xf numFmtId="43" fontId="2" fillId="2" borderId="58" xfId="1" applyFont="1" applyFill="1" applyBorder="1" applyAlignment="1">
      <alignment vertical="center"/>
    </xf>
    <xf numFmtId="0" fontId="28" fillId="0" borderId="27" xfId="3" applyFont="1" applyBorder="1" applyAlignment="1">
      <alignment horizontal="center" vertical="center" wrapText="1"/>
    </xf>
    <xf numFmtId="0" fontId="27" fillId="0" borderId="61" xfId="3" applyFont="1" applyBorder="1" applyAlignment="1">
      <alignment horizontal="center" vertical="center" wrapText="1"/>
    </xf>
    <xf numFmtId="0" fontId="27" fillId="0" borderId="27" xfId="3" applyFont="1" applyBorder="1" applyAlignment="1">
      <alignment horizontal="center" vertical="center" wrapText="1"/>
    </xf>
    <xf numFmtId="0" fontId="28" fillId="7" borderId="27" xfId="3" applyFont="1" applyFill="1" applyBorder="1" applyAlignment="1">
      <alignment horizontal="center" vertical="center" wrapText="1"/>
    </xf>
    <xf numFmtId="14" fontId="27" fillId="3" borderId="27" xfId="3" applyNumberFormat="1" applyFont="1" applyFill="1" applyBorder="1" applyAlignment="1">
      <alignment horizontal="center" vertical="center" wrapText="1"/>
    </xf>
    <xf numFmtId="0" fontId="27" fillId="3" borderId="27" xfId="3" applyFont="1" applyFill="1" applyBorder="1" applyAlignment="1">
      <alignment horizontal="center" vertical="center" wrapText="1"/>
    </xf>
    <xf numFmtId="0" fontId="28" fillId="17" borderId="61" xfId="3" applyFont="1" applyFill="1" applyBorder="1" applyAlignment="1">
      <alignment horizontal="center" vertical="center" wrapText="1"/>
    </xf>
    <xf numFmtId="0" fontId="27" fillId="13" borderId="62" xfId="0" applyFont="1" applyFill="1" applyBorder="1" applyAlignment="1">
      <alignment horizontal="center" vertical="center" wrapText="1"/>
    </xf>
    <xf numFmtId="0" fontId="27" fillId="13" borderId="62" xfId="0" applyFont="1" applyFill="1" applyBorder="1" applyAlignment="1">
      <alignment vertical="center" wrapText="1"/>
    </xf>
    <xf numFmtId="14" fontId="27" fillId="13" borderId="62" xfId="0" applyNumberFormat="1" applyFont="1" applyFill="1" applyBorder="1" applyAlignment="1">
      <alignment vertical="center" wrapText="1"/>
    </xf>
    <xf numFmtId="3" fontId="27" fillId="13" borderId="62" xfId="0" applyNumberFormat="1" applyFont="1" applyFill="1" applyBorder="1" applyAlignment="1">
      <alignment horizontal="center" vertical="center" wrapText="1"/>
    </xf>
    <xf numFmtId="3" fontId="27" fillId="13" borderId="62" xfId="0" applyNumberFormat="1" applyFont="1" applyFill="1" applyBorder="1" applyAlignment="1">
      <alignment vertical="center" wrapText="1"/>
    </xf>
    <xf numFmtId="3" fontId="16" fillId="13" borderId="62" xfId="0" applyNumberFormat="1" applyFont="1" applyFill="1" applyBorder="1" applyAlignment="1">
      <alignment horizontal="center" vertical="center"/>
    </xf>
    <xf numFmtId="0" fontId="17" fillId="2" borderId="33" xfId="4" applyFont="1" applyFill="1" applyBorder="1" applyAlignment="1">
      <alignment horizontal="center" vertical="center" wrapText="1"/>
    </xf>
    <xf numFmtId="0" fontId="17" fillId="2" borderId="45" xfId="4" applyFont="1" applyFill="1" applyBorder="1" applyAlignment="1">
      <alignment horizontal="center" vertical="center" wrapText="1"/>
    </xf>
    <xf numFmtId="0" fontId="17" fillId="2" borderId="74" xfId="4" applyFont="1" applyFill="1" applyBorder="1" applyAlignment="1">
      <alignment horizontal="center" vertical="center" wrapText="1"/>
    </xf>
    <xf numFmtId="0" fontId="17" fillId="2" borderId="62" xfId="4" applyFont="1" applyFill="1" applyBorder="1" applyAlignment="1">
      <alignment horizontal="center" vertical="center" wrapText="1"/>
    </xf>
    <xf numFmtId="0" fontId="17" fillId="2" borderId="62" xfId="4" applyFont="1" applyFill="1" applyBorder="1" applyAlignment="1">
      <alignment vertical="center" wrapText="1"/>
    </xf>
    <xf numFmtId="166" fontId="17" fillId="11" borderId="62" xfId="4" applyNumberFormat="1" applyFont="1" applyFill="1" applyBorder="1" applyAlignment="1">
      <alignment vertical="center"/>
    </xf>
    <xf numFmtId="0" fontId="16" fillId="13" borderId="62" xfId="0" applyFont="1" applyFill="1" applyBorder="1" applyAlignment="1">
      <alignment vertical="center" wrapText="1"/>
    </xf>
    <xf numFmtId="3" fontId="16" fillId="13" borderId="62" xfId="0" applyNumberFormat="1" applyFont="1" applyFill="1" applyBorder="1" applyAlignment="1">
      <alignment vertical="center" wrapText="1"/>
    </xf>
    <xf numFmtId="0" fontId="28" fillId="17" borderId="73" xfId="3" applyFont="1" applyFill="1" applyBorder="1" applyAlignment="1">
      <alignment vertical="center" wrapText="1"/>
    </xf>
    <xf numFmtId="0" fontId="28" fillId="17" borderId="67" xfId="3" applyFont="1" applyFill="1" applyBorder="1" applyAlignment="1">
      <alignment vertical="center" wrapText="1"/>
    </xf>
    <xf numFmtId="0" fontId="16" fillId="13" borderId="62" xfId="0" applyFont="1" applyFill="1" applyBorder="1" applyAlignment="1">
      <alignment horizontal="center" vertical="center"/>
    </xf>
    <xf numFmtId="44" fontId="16" fillId="0" borderId="0" xfId="11" applyFont="1"/>
    <xf numFmtId="0" fontId="33" fillId="7" borderId="27" xfId="4" applyFont="1" applyFill="1" applyBorder="1" applyAlignment="1">
      <alignment horizontal="center" vertical="center" wrapText="1"/>
    </xf>
    <xf numFmtId="0" fontId="17" fillId="0" borderId="62" xfId="4" applyFont="1" applyBorder="1" applyAlignment="1">
      <alignment horizontal="center" vertical="center" wrapText="1"/>
    </xf>
    <xf numFmtId="0" fontId="17" fillId="0" borderId="62" xfId="4" applyFont="1" applyBorder="1" applyAlignment="1">
      <alignment vertical="center" wrapText="1"/>
    </xf>
    <xf numFmtId="0" fontId="17" fillId="0" borderId="74" xfId="4" applyFont="1" applyBorder="1" applyAlignment="1">
      <alignment horizontal="center" vertical="center" wrapText="1"/>
    </xf>
    <xf numFmtId="0" fontId="17" fillId="0" borderId="33" xfId="4" applyFont="1" applyBorder="1" applyAlignment="1">
      <alignment horizontal="center" vertical="center" wrapText="1"/>
    </xf>
    <xf numFmtId="0" fontId="17" fillId="0" borderId="45" xfId="4" applyFont="1" applyBorder="1" applyAlignment="1">
      <alignment horizontal="center" vertical="center" wrapText="1"/>
    </xf>
    <xf numFmtId="0" fontId="16" fillId="0" borderId="62" xfId="5" applyFont="1" applyBorder="1"/>
    <xf numFmtId="0" fontId="16" fillId="0" borderId="30" xfId="5" applyFont="1" applyBorder="1" applyAlignment="1">
      <alignment horizontal="center"/>
    </xf>
    <xf numFmtId="0" fontId="16" fillId="0" borderId="27" xfId="5" applyFont="1" applyBorder="1" applyAlignment="1">
      <alignment horizontal="center"/>
    </xf>
    <xf numFmtId="0" fontId="16" fillId="0" borderId="43" xfId="5" applyFont="1" applyBorder="1" applyAlignment="1">
      <alignment horizontal="center"/>
    </xf>
    <xf numFmtId="0" fontId="16" fillId="0" borderId="73" xfId="5" applyFont="1" applyBorder="1" applyAlignment="1">
      <alignment horizontal="center"/>
    </xf>
    <xf numFmtId="0" fontId="16" fillId="0" borderId="61" xfId="5" applyFont="1" applyBorder="1" applyAlignment="1">
      <alignment horizontal="center"/>
    </xf>
    <xf numFmtId="0" fontId="16" fillId="0" borderId="47" xfId="5" applyFont="1" applyBorder="1" applyAlignment="1">
      <alignment horizontal="center"/>
    </xf>
    <xf numFmtId="17" fontId="17" fillId="0" borderId="62" xfId="4" applyNumberFormat="1" applyFont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43" fontId="0" fillId="3" borderId="0" xfId="0" applyNumberFormat="1" applyFill="1"/>
    <xf numFmtId="44" fontId="34" fillId="3" borderId="0" xfId="11" applyFont="1" applyFill="1" applyBorder="1"/>
    <xf numFmtId="44" fontId="34" fillId="3" borderId="0" xfId="1" applyNumberFormat="1" applyFont="1" applyFill="1" applyBorder="1"/>
    <xf numFmtId="43" fontId="34" fillId="3" borderId="0" xfId="1" applyFont="1" applyFill="1" applyBorder="1"/>
    <xf numFmtId="43" fontId="2" fillId="0" borderId="1" xfId="1" applyFont="1" applyFill="1" applyBorder="1"/>
    <xf numFmtId="43" fontId="0" fillId="3" borderId="0" xfId="0" applyNumberFormat="1" applyFill="1" applyAlignment="1">
      <alignment horizontal="center"/>
    </xf>
    <xf numFmtId="4" fontId="16" fillId="0" borderId="0" xfId="5" applyNumberFormat="1" applyFont="1" applyAlignment="1">
      <alignment horizontal="center" vertical="center"/>
    </xf>
    <xf numFmtId="43" fontId="2" fillId="3" borderId="3" xfId="1" applyFont="1" applyFill="1" applyBorder="1" applyAlignment="1">
      <alignment horizontal="center" vertical="center"/>
    </xf>
    <xf numFmtId="43" fontId="2" fillId="2" borderId="19" xfId="1" applyFont="1" applyFill="1" applyBorder="1" applyAlignment="1">
      <alignment horizontal="center" vertical="center" wrapText="1"/>
    </xf>
    <xf numFmtId="166" fontId="19" fillId="0" borderId="62" xfId="4" applyNumberFormat="1" applyFont="1" applyBorder="1" applyAlignment="1">
      <alignment horizontal="center" vertical="center"/>
    </xf>
    <xf numFmtId="0" fontId="17" fillId="0" borderId="67" xfId="4" applyFont="1" applyBorder="1" applyAlignment="1">
      <alignment horizontal="center" vertical="center" wrapText="1"/>
    </xf>
    <xf numFmtId="0" fontId="17" fillId="0" borderId="72" xfId="4" applyFont="1" applyBorder="1" applyAlignment="1">
      <alignment horizontal="center" vertical="center" wrapText="1"/>
    </xf>
    <xf numFmtId="17" fontId="17" fillId="0" borderId="67" xfId="4" applyNumberFormat="1" applyFont="1" applyBorder="1" applyAlignment="1">
      <alignment horizontal="center" vertical="center" wrapText="1"/>
    </xf>
    <xf numFmtId="17" fontId="17" fillId="0" borderId="72" xfId="4" applyNumberFormat="1" applyFont="1" applyBorder="1" applyAlignment="1">
      <alignment horizontal="center" vertical="center" wrapText="1"/>
    </xf>
    <xf numFmtId="0" fontId="19" fillId="0" borderId="63" xfId="4" applyFont="1" applyBorder="1" applyAlignment="1">
      <alignment horizontal="center" vertical="center"/>
    </xf>
    <xf numFmtId="0" fontId="19" fillId="0" borderId="65" xfId="4" applyFont="1" applyBorder="1" applyAlignment="1">
      <alignment horizontal="center" vertical="center"/>
    </xf>
    <xf numFmtId="0" fontId="19" fillId="0" borderId="62" xfId="4" applyFont="1" applyBorder="1" applyAlignment="1">
      <alignment horizontal="center" vertical="center"/>
    </xf>
    <xf numFmtId="0" fontId="16" fillId="0" borderId="48" xfId="5" applyFont="1" applyBorder="1" applyAlignment="1">
      <alignment horizontal="center" vertical="center" wrapText="1"/>
    </xf>
    <xf numFmtId="0" fontId="16" fillId="0" borderId="0" xfId="5" applyFont="1" applyAlignment="1">
      <alignment horizontal="center" vertical="center" wrapText="1"/>
    </xf>
    <xf numFmtId="0" fontId="21" fillId="10" borderId="62" xfId="5" applyFont="1" applyFill="1" applyBorder="1" applyAlignment="1">
      <alignment horizontal="center" vertical="center"/>
    </xf>
    <xf numFmtId="0" fontId="19" fillId="0" borderId="48" xfId="7" applyFont="1" applyBorder="1" applyAlignment="1">
      <alignment horizontal="left" vertical="center" wrapText="1"/>
    </xf>
    <xf numFmtId="0" fontId="19" fillId="0" borderId="0" xfId="7" applyFont="1" applyAlignment="1">
      <alignment horizontal="left" vertical="center" wrapText="1"/>
    </xf>
    <xf numFmtId="0" fontId="27" fillId="0" borderId="27" xfId="3" applyFont="1" applyBorder="1" applyAlignment="1">
      <alignment horizontal="center" vertical="center" wrapText="1"/>
    </xf>
    <xf numFmtId="0" fontId="28" fillId="0" borderId="27" xfId="3" applyFont="1" applyBorder="1" applyAlignment="1">
      <alignment horizontal="center" vertical="center" wrapText="1"/>
    </xf>
    <xf numFmtId="0" fontId="27" fillId="0" borderId="61" xfId="3" applyFont="1" applyBorder="1" applyAlignment="1">
      <alignment horizontal="center" vertical="center" wrapText="1"/>
    </xf>
    <xf numFmtId="0" fontId="28" fillId="14" borderId="72" xfId="3" applyFont="1" applyFill="1" applyBorder="1" applyAlignment="1">
      <alignment horizontal="center" vertical="center" wrapText="1"/>
    </xf>
    <xf numFmtId="0" fontId="19" fillId="0" borderId="67" xfId="4" applyFont="1" applyBorder="1" applyAlignment="1">
      <alignment horizontal="center" vertical="center"/>
    </xf>
    <xf numFmtId="0" fontId="19" fillId="0" borderId="76" xfId="4" applyFont="1" applyBorder="1" applyAlignment="1">
      <alignment horizontal="center" vertical="center"/>
    </xf>
    <xf numFmtId="0" fontId="19" fillId="0" borderId="72" xfId="4" applyFont="1" applyBorder="1" applyAlignment="1">
      <alignment horizontal="center" vertical="center"/>
    </xf>
    <xf numFmtId="0" fontId="29" fillId="0" borderId="62" xfId="0" applyFont="1" applyBorder="1" applyAlignment="1">
      <alignment horizontal="center" vertical="center" wrapText="1"/>
    </xf>
    <xf numFmtId="0" fontId="32" fillId="0" borderId="63" xfId="3" applyFont="1" applyBorder="1" applyAlignment="1">
      <alignment horizontal="center" vertical="center" wrapText="1"/>
    </xf>
    <xf numFmtId="0" fontId="32" fillId="0" borderId="64" xfId="3" applyFont="1" applyBorder="1" applyAlignment="1">
      <alignment horizontal="center" vertical="center" wrapText="1"/>
    </xf>
    <xf numFmtId="0" fontId="32" fillId="0" borderId="65" xfId="3" applyFont="1" applyBorder="1" applyAlignment="1">
      <alignment horizontal="center" vertical="center" wrapText="1"/>
    </xf>
    <xf numFmtId="0" fontId="28" fillId="14" borderId="62" xfId="3" applyFont="1" applyFill="1" applyBorder="1" applyAlignment="1">
      <alignment horizontal="center" vertical="center" wrapText="1"/>
    </xf>
    <xf numFmtId="0" fontId="28" fillId="14" borderId="66" xfId="3" applyFont="1" applyFill="1" applyBorder="1" applyAlignment="1">
      <alignment horizontal="center" vertical="center" wrapText="1"/>
    </xf>
    <xf numFmtId="0" fontId="29" fillId="0" borderId="62" xfId="3" applyFont="1" applyBorder="1" applyAlignment="1">
      <alignment horizontal="center" vertical="center" wrapText="1"/>
    </xf>
    <xf numFmtId="49" fontId="27" fillId="0" borderId="27" xfId="3" applyNumberFormat="1" applyFont="1" applyBorder="1" applyAlignment="1">
      <alignment horizontal="center" vertical="center" wrapText="1"/>
    </xf>
    <xf numFmtId="0" fontId="30" fillId="3" borderId="27" xfId="10" applyNumberFormat="1" applyFill="1" applyBorder="1" applyAlignment="1" applyProtection="1">
      <alignment horizontal="center"/>
    </xf>
    <xf numFmtId="0" fontId="31" fillId="3" borderId="27" xfId="10" applyNumberFormat="1" applyFont="1" applyFill="1" applyBorder="1" applyAlignment="1" applyProtection="1">
      <alignment horizontal="center" vertical="center" wrapText="1"/>
    </xf>
    <xf numFmtId="0" fontId="27" fillId="7" borderId="27" xfId="3" applyFont="1" applyFill="1" applyBorder="1" applyAlignment="1">
      <alignment horizontal="center" vertical="center" wrapText="1"/>
    </xf>
    <xf numFmtId="0" fontId="28" fillId="0" borderId="28" xfId="3" applyFont="1" applyBorder="1" applyAlignment="1">
      <alignment horizontal="center" vertical="center" wrapText="1"/>
    </xf>
    <xf numFmtId="0" fontId="28" fillId="0" borderId="29" xfId="3" applyFont="1" applyBorder="1" applyAlignment="1">
      <alignment horizontal="center" vertical="center" wrapText="1"/>
    </xf>
    <xf numFmtId="0" fontId="28" fillId="0" borderId="30" xfId="3" applyFont="1" applyBorder="1" applyAlignment="1">
      <alignment horizontal="center" vertical="center" wrapText="1"/>
    </xf>
    <xf numFmtId="0" fontId="28" fillId="14" borderId="67" xfId="3" applyFont="1" applyFill="1" applyBorder="1" applyAlignment="1">
      <alignment horizontal="center" vertical="center" wrapText="1"/>
    </xf>
    <xf numFmtId="0" fontId="27" fillId="0" borderId="69" xfId="3" applyFont="1" applyBorder="1" applyAlignment="1">
      <alignment horizontal="center" wrapText="1"/>
    </xf>
    <xf numFmtId="0" fontId="27" fillId="0" borderId="70" xfId="3" applyFont="1" applyBorder="1" applyAlignment="1">
      <alignment horizontal="center" wrapText="1"/>
    </xf>
    <xf numFmtId="0" fontId="27" fillId="0" borderId="71" xfId="3" applyFont="1" applyBorder="1" applyAlignment="1">
      <alignment horizontal="center" wrapText="1"/>
    </xf>
    <xf numFmtId="0" fontId="28" fillId="0" borderId="66" xfId="3" applyFont="1" applyBorder="1" applyAlignment="1">
      <alignment horizontal="center" vertical="center" wrapText="1"/>
    </xf>
    <xf numFmtId="0" fontId="28" fillId="14" borderId="27" xfId="3" applyFont="1" applyFill="1" applyBorder="1" applyAlignment="1">
      <alignment horizontal="center" vertical="center" wrapText="1"/>
    </xf>
    <xf numFmtId="0" fontId="28" fillId="16" borderId="27" xfId="3" applyFont="1" applyFill="1" applyBorder="1" applyAlignment="1">
      <alignment horizontal="center" vertical="center" wrapText="1"/>
    </xf>
    <xf numFmtId="0" fontId="33" fillId="7" borderId="42" xfId="4" applyFont="1" applyFill="1" applyBorder="1" applyAlignment="1">
      <alignment horizontal="center" vertical="center" wrapText="1"/>
    </xf>
    <xf numFmtId="0" fontId="33" fillId="7" borderId="27" xfId="4" applyFont="1" applyFill="1" applyBorder="1" applyAlignment="1">
      <alignment horizontal="center" vertical="center" wrapText="1"/>
    </xf>
    <xf numFmtId="0" fontId="31" fillId="7" borderId="27" xfId="10" applyNumberFormat="1" applyFont="1" applyFill="1" applyBorder="1" applyAlignment="1" applyProtection="1">
      <alignment horizontal="center" vertical="center" wrapText="1"/>
    </xf>
    <xf numFmtId="0" fontId="28" fillId="0" borderId="27" xfId="3" applyFont="1" applyBorder="1" applyAlignment="1">
      <alignment horizontal="center" wrapText="1"/>
    </xf>
    <xf numFmtId="0" fontId="27" fillId="15" borderId="27" xfId="3" applyFont="1" applyFill="1" applyBorder="1" applyAlignment="1">
      <alignment horizontal="center" vertical="center" wrapText="1"/>
    </xf>
    <xf numFmtId="0" fontId="27" fillId="3" borderId="28" xfId="3" applyFont="1" applyFill="1" applyBorder="1" applyAlignment="1">
      <alignment horizontal="justify" vertical="center" wrapText="1"/>
    </xf>
    <xf numFmtId="0" fontId="27" fillId="3" borderId="29" xfId="3" applyFont="1" applyFill="1" applyBorder="1" applyAlignment="1">
      <alignment horizontal="justify" vertical="center" wrapText="1"/>
    </xf>
    <xf numFmtId="0" fontId="27" fillId="3" borderId="30" xfId="3" applyFont="1" applyFill="1" applyBorder="1" applyAlignment="1">
      <alignment horizontal="justify" vertical="center" wrapText="1"/>
    </xf>
    <xf numFmtId="0" fontId="27" fillId="0" borderId="31" xfId="3" applyFont="1" applyBorder="1" applyAlignment="1">
      <alignment horizontal="justify" vertical="center" wrapText="1"/>
    </xf>
    <xf numFmtId="0" fontId="27" fillId="0" borderId="32" xfId="3" applyFont="1" applyBorder="1" applyAlignment="1">
      <alignment horizontal="justify" vertical="center" wrapText="1"/>
    </xf>
    <xf numFmtId="0" fontId="27" fillId="0" borderId="73" xfId="3" applyFont="1" applyBorder="1" applyAlignment="1">
      <alignment horizontal="justify" vertical="center" wrapText="1"/>
    </xf>
    <xf numFmtId="0" fontId="27" fillId="0" borderId="33" xfId="3" applyFont="1" applyBorder="1" applyAlignment="1">
      <alignment horizontal="justify" vertical="center" wrapText="1"/>
    </xf>
    <xf numFmtId="0" fontId="27" fillId="0" borderId="34" xfId="3" applyFont="1" applyBorder="1" applyAlignment="1">
      <alignment horizontal="justify" vertical="center" wrapText="1"/>
    </xf>
    <xf numFmtId="0" fontId="27" fillId="0" borderId="74" xfId="3" applyFont="1" applyBorder="1" applyAlignment="1">
      <alignment horizontal="justify" vertical="center" wrapText="1"/>
    </xf>
    <xf numFmtId="0" fontId="28" fillId="14" borderId="27" xfId="3" applyFont="1" applyFill="1" applyBorder="1" applyAlignment="1">
      <alignment horizontal="left" vertical="center" wrapText="1"/>
    </xf>
    <xf numFmtId="0" fontId="10" fillId="0" borderId="28" xfId="3" applyBorder="1" applyAlignment="1">
      <alignment horizontal="left" vertical="center" wrapText="1"/>
    </xf>
    <xf numFmtId="0" fontId="10" fillId="0" borderId="29" xfId="3" applyBorder="1" applyAlignment="1">
      <alignment horizontal="left" vertical="center" wrapText="1"/>
    </xf>
    <xf numFmtId="0" fontId="10" fillId="0" borderId="30" xfId="3" applyBorder="1" applyAlignment="1">
      <alignment horizontal="left" vertical="center" wrapText="1"/>
    </xf>
    <xf numFmtId="0" fontId="10" fillId="0" borderId="28" xfId="3" applyBorder="1" applyAlignment="1">
      <alignment horizontal="justify" vertical="center" wrapText="1"/>
    </xf>
    <xf numFmtId="0" fontId="10" fillId="0" borderId="29" xfId="3" applyBorder="1" applyAlignment="1">
      <alignment horizontal="justify" vertical="center" wrapText="1"/>
    </xf>
    <xf numFmtId="0" fontId="10" fillId="0" borderId="30" xfId="3" applyBorder="1" applyAlignment="1">
      <alignment horizontal="justify" vertical="center" wrapText="1"/>
    </xf>
    <xf numFmtId="0" fontId="28" fillId="17" borderId="31" xfId="3" applyFont="1" applyFill="1" applyBorder="1" applyAlignment="1">
      <alignment horizontal="center" vertical="center" wrapText="1"/>
    </xf>
    <xf numFmtId="0" fontId="28" fillId="17" borderId="32" xfId="3" applyFont="1" applyFill="1" applyBorder="1" applyAlignment="1">
      <alignment horizontal="center" vertical="center" wrapText="1"/>
    </xf>
    <xf numFmtId="0" fontId="28" fillId="17" borderId="73" xfId="3" applyFont="1" applyFill="1" applyBorder="1" applyAlignment="1">
      <alignment horizontal="center" vertical="center" wrapText="1"/>
    </xf>
    <xf numFmtId="0" fontId="16" fillId="13" borderId="62" xfId="0" applyFont="1" applyFill="1" applyBorder="1" applyAlignment="1">
      <alignment horizontal="center" vertical="center" wrapText="1"/>
    </xf>
    <xf numFmtId="0" fontId="28" fillId="14" borderId="61" xfId="3" applyFont="1" applyFill="1" applyBorder="1" applyAlignment="1">
      <alignment horizontal="left" vertical="center" wrapText="1"/>
    </xf>
    <xf numFmtId="0" fontId="28" fillId="17" borderId="62" xfId="3" applyFont="1" applyFill="1" applyBorder="1" applyAlignment="1">
      <alignment horizontal="center" vertical="center" wrapText="1"/>
    </xf>
    <xf numFmtId="0" fontId="27" fillId="13" borderId="63" xfId="0" applyFont="1" applyFill="1" applyBorder="1" applyAlignment="1">
      <alignment horizontal="center" vertical="center" wrapText="1"/>
    </xf>
    <xf numFmtId="0" fontId="27" fillId="13" borderId="64" xfId="0" applyFont="1" applyFill="1" applyBorder="1" applyAlignment="1">
      <alignment horizontal="center" vertical="center" wrapText="1"/>
    </xf>
    <xf numFmtId="0" fontId="27" fillId="13" borderId="65" xfId="0" applyFont="1" applyFill="1" applyBorder="1" applyAlignment="1">
      <alignment horizontal="center" vertical="center" wrapText="1"/>
    </xf>
    <xf numFmtId="0" fontId="22" fillId="10" borderId="75" xfId="0" applyFont="1" applyFill="1" applyBorder="1" applyAlignment="1">
      <alignment horizontal="left" vertical="center"/>
    </xf>
    <xf numFmtId="0" fontId="22" fillId="10" borderId="34" xfId="0" applyFont="1" applyFill="1" applyBorder="1" applyAlignment="1">
      <alignment horizontal="left" vertical="center"/>
    </xf>
    <xf numFmtId="3" fontId="6" fillId="13" borderId="62" xfId="0" applyNumberFormat="1" applyFont="1" applyFill="1" applyBorder="1" applyAlignment="1">
      <alignment horizontal="center" vertical="center" wrapText="1"/>
    </xf>
    <xf numFmtId="3" fontId="16" fillId="13" borderId="62" xfId="0" applyNumberFormat="1" applyFont="1" applyFill="1" applyBorder="1" applyAlignment="1">
      <alignment horizontal="center" vertical="center" wrapText="1"/>
    </xf>
    <xf numFmtId="0" fontId="21" fillId="10" borderId="62" xfId="5" applyFont="1" applyFill="1" applyBorder="1" applyAlignment="1">
      <alignment horizontal="left" vertical="center"/>
    </xf>
    <xf numFmtId="0" fontId="21" fillId="12" borderId="62" xfId="5" applyFont="1" applyFill="1" applyBorder="1" applyAlignment="1">
      <alignment horizontal="center" vertical="center"/>
    </xf>
    <xf numFmtId="166" fontId="1" fillId="0" borderId="62" xfId="8" applyFont="1" applyBorder="1" applyAlignment="1" applyProtection="1">
      <alignment horizontal="center" vertical="center"/>
    </xf>
    <xf numFmtId="0" fontId="21" fillId="12" borderId="62" xfId="5" applyFont="1" applyFill="1" applyBorder="1" applyAlignment="1">
      <alignment horizontal="center" vertical="center" wrapText="1"/>
    </xf>
    <xf numFmtId="167" fontId="16" fillId="0" borderId="62" xfId="5" applyNumberFormat="1" applyFont="1" applyBorder="1" applyAlignment="1">
      <alignment horizontal="center" vertical="center" wrapText="1"/>
    </xf>
    <xf numFmtId="4" fontId="22" fillId="0" borderId="0" xfId="5" applyNumberFormat="1" applyFont="1" applyAlignment="1">
      <alignment horizontal="center" vertical="center"/>
    </xf>
    <xf numFmtId="4" fontId="16" fillId="0" borderId="0" xfId="5" applyNumberFormat="1" applyFont="1" applyAlignment="1">
      <alignment horizontal="center" vertical="center"/>
    </xf>
    <xf numFmtId="0" fontId="15" fillId="0" borderId="62" xfId="5" applyFont="1" applyBorder="1" applyAlignment="1">
      <alignment horizontal="center" vertical="center" wrapText="1"/>
    </xf>
    <xf numFmtId="0" fontId="21" fillId="0" borderId="62" xfId="5" applyFont="1" applyBorder="1" applyAlignment="1">
      <alignment horizontal="center" vertical="center" wrapText="1"/>
    </xf>
    <xf numFmtId="166" fontId="22" fillId="0" borderId="0" xfId="8" applyFont="1" applyBorder="1" applyAlignment="1" applyProtection="1">
      <alignment vertical="center"/>
    </xf>
    <xf numFmtId="0" fontId="19" fillId="0" borderId="62" xfId="7" applyFont="1" applyBorder="1" applyAlignment="1">
      <alignment horizontal="center" vertical="center"/>
    </xf>
    <xf numFmtId="0" fontId="19" fillId="0" borderId="44" xfId="7" applyFont="1" applyBorder="1" applyAlignment="1">
      <alignment horizontal="center" vertical="center"/>
    </xf>
    <xf numFmtId="0" fontId="19" fillId="0" borderId="45" xfId="7" applyFont="1" applyBorder="1" applyAlignment="1">
      <alignment horizontal="center" vertical="center" wrapText="1"/>
    </xf>
    <xf numFmtId="0" fontId="19" fillId="0" borderId="42" xfId="7" applyFont="1" applyBorder="1" applyAlignment="1">
      <alignment horizontal="center" vertical="center"/>
    </xf>
    <xf numFmtId="0" fontId="19" fillId="0" borderId="43" xfId="7" applyFont="1" applyBorder="1" applyAlignment="1">
      <alignment horizontal="center" vertical="center" wrapText="1"/>
    </xf>
    <xf numFmtId="0" fontId="17" fillId="2" borderId="62" xfId="4" applyFont="1" applyFill="1" applyBorder="1" applyAlignment="1">
      <alignment horizontal="center" vertical="center"/>
    </xf>
    <xf numFmtId="0" fontId="17" fillId="2" borderId="62" xfId="4" applyFont="1" applyFill="1" applyBorder="1" applyAlignment="1">
      <alignment horizontal="center" vertical="center" wrapText="1"/>
    </xf>
    <xf numFmtId="166" fontId="17" fillId="11" borderId="62" xfId="4" applyNumberFormat="1" applyFont="1" applyFill="1" applyBorder="1" applyAlignment="1">
      <alignment horizontal="center" vertical="center"/>
    </xf>
    <xf numFmtId="0" fontId="17" fillId="11" borderId="62" xfId="4" applyFont="1" applyFill="1" applyBorder="1" applyAlignment="1">
      <alignment horizontal="center" vertical="center"/>
    </xf>
    <xf numFmtId="0" fontId="17" fillId="11" borderId="62" xfId="7" applyFont="1" applyFill="1" applyBorder="1" applyAlignment="1">
      <alignment horizontal="center" vertical="center" wrapText="1"/>
    </xf>
    <xf numFmtId="0" fontId="21" fillId="11" borderId="63" xfId="5" applyFont="1" applyFill="1" applyBorder="1" applyAlignment="1">
      <alignment horizontal="center" vertical="center"/>
    </xf>
    <xf numFmtId="0" fontId="21" fillId="11" borderId="64" xfId="5" applyFont="1" applyFill="1" applyBorder="1" applyAlignment="1">
      <alignment horizontal="center" vertical="center"/>
    </xf>
    <xf numFmtId="0" fontId="21" fillId="11" borderId="65" xfId="5" applyFont="1" applyFill="1" applyBorder="1" applyAlignment="1">
      <alignment horizontal="center" vertical="center"/>
    </xf>
    <xf numFmtId="166" fontId="21" fillId="11" borderId="63" xfId="8" applyFont="1" applyFill="1" applyBorder="1" applyAlignment="1" applyProtection="1">
      <alignment horizontal="center" vertical="center"/>
    </xf>
    <xf numFmtId="166" fontId="21" fillId="11" borderId="65" xfId="8" applyFont="1" applyFill="1" applyBorder="1" applyAlignment="1" applyProtection="1">
      <alignment horizontal="center" vertical="center"/>
    </xf>
    <xf numFmtId="0" fontId="21" fillId="10" borderId="48" xfId="5" applyFont="1" applyFill="1" applyBorder="1" applyAlignment="1">
      <alignment horizontal="center" vertical="center" wrapText="1"/>
    </xf>
    <xf numFmtId="0" fontId="21" fillId="10" borderId="0" xfId="5" applyFont="1" applyFill="1" applyAlignment="1">
      <alignment horizontal="center" vertical="center" wrapText="1"/>
    </xf>
    <xf numFmtId="0" fontId="19" fillId="0" borderId="48" xfId="5" applyFont="1" applyBorder="1" applyAlignment="1">
      <alignment horizontal="left" vertical="center" wrapText="1"/>
    </xf>
    <xf numFmtId="0" fontId="19" fillId="0" borderId="0" xfId="5" applyFont="1" applyAlignment="1">
      <alignment horizontal="left" vertical="center" wrapText="1"/>
    </xf>
    <xf numFmtId="0" fontId="17" fillId="8" borderId="32" xfId="5" applyFont="1" applyFill="1" applyBorder="1" applyAlignment="1">
      <alignment horizontal="center" vertical="center"/>
    </xf>
    <xf numFmtId="0" fontId="17" fillId="0" borderId="32" xfId="5" applyFont="1" applyBorder="1" applyAlignment="1">
      <alignment horizontal="center" vertical="center"/>
    </xf>
    <xf numFmtId="0" fontId="17" fillId="2" borderId="63" xfId="4" applyFont="1" applyFill="1" applyBorder="1" applyAlignment="1">
      <alignment horizontal="center" vertical="center"/>
    </xf>
    <xf numFmtId="0" fontId="17" fillId="2" borderId="64" xfId="4" applyFont="1" applyFill="1" applyBorder="1" applyAlignment="1">
      <alignment horizontal="center" vertical="center"/>
    </xf>
    <xf numFmtId="0" fontId="17" fillId="2" borderId="65" xfId="4" applyFont="1" applyFill="1" applyBorder="1" applyAlignment="1">
      <alignment horizontal="center" vertical="center"/>
    </xf>
    <xf numFmtId="0" fontId="17" fillId="11" borderId="63" xfId="4" applyFont="1" applyFill="1" applyBorder="1" applyAlignment="1">
      <alignment horizontal="center" vertical="center"/>
    </xf>
    <xf numFmtId="0" fontId="17" fillId="11" borderId="64" xfId="4" applyFont="1" applyFill="1" applyBorder="1" applyAlignment="1">
      <alignment horizontal="center" vertical="center"/>
    </xf>
    <xf numFmtId="0" fontId="17" fillId="11" borderId="65" xfId="4" applyFont="1" applyFill="1" applyBorder="1" applyAlignment="1">
      <alignment horizontal="center" vertical="center"/>
    </xf>
    <xf numFmtId="0" fontId="17" fillId="11" borderId="62" xfId="7" applyFont="1" applyFill="1" applyBorder="1" applyAlignment="1">
      <alignment horizontal="center" vertical="center"/>
    </xf>
    <xf numFmtId="0" fontId="19" fillId="0" borderId="62" xfId="7" applyFont="1" applyBorder="1" applyAlignment="1">
      <alignment horizontal="center" vertical="center" wrapText="1"/>
    </xf>
    <xf numFmtId="0" fontId="19" fillId="0" borderId="48" xfId="7" applyFont="1" applyBorder="1" applyAlignment="1">
      <alignment horizontal="center" vertical="center" wrapText="1"/>
    </xf>
    <xf numFmtId="0" fontId="19" fillId="0" borderId="0" xfId="7" applyFont="1" applyAlignment="1">
      <alignment horizontal="center" vertical="center" wrapText="1"/>
    </xf>
    <xf numFmtId="43" fontId="2" fillId="3" borderId="2" xfId="1" applyFont="1" applyFill="1" applyBorder="1" applyAlignment="1">
      <alignment horizontal="center" vertical="center"/>
    </xf>
    <xf numFmtId="43" fontId="2" fillId="3" borderId="4" xfId="1" applyFont="1" applyFill="1" applyBorder="1" applyAlignment="1">
      <alignment horizontal="center" vertical="center"/>
    </xf>
    <xf numFmtId="9" fontId="2" fillId="2" borderId="2" xfId="2" applyFont="1" applyFill="1" applyBorder="1" applyAlignment="1">
      <alignment horizontal="center" vertical="center"/>
    </xf>
    <xf numFmtId="9" fontId="2" fillId="2" borderId="3" xfId="2" applyFont="1" applyFill="1" applyBorder="1" applyAlignment="1">
      <alignment horizontal="center" vertical="center"/>
    </xf>
    <xf numFmtId="9" fontId="2" fillId="2" borderId="4" xfId="2" applyFont="1" applyFill="1" applyBorder="1" applyAlignment="1">
      <alignment horizontal="center" vertical="center"/>
    </xf>
    <xf numFmtId="43" fontId="2" fillId="2" borderId="8" xfId="1" applyFont="1" applyFill="1" applyBorder="1" applyAlignment="1">
      <alignment horizontal="center" vertical="center" wrapText="1"/>
    </xf>
    <xf numFmtId="43" fontId="2" fillId="2" borderId="19" xfId="1" applyFont="1" applyFill="1" applyBorder="1" applyAlignment="1">
      <alignment horizontal="center" vertical="center" wrapText="1"/>
    </xf>
    <xf numFmtId="43" fontId="2" fillId="3" borderId="2" xfId="1" applyFont="1" applyFill="1" applyBorder="1" applyAlignment="1">
      <alignment horizontal="center" vertical="center" wrapText="1"/>
    </xf>
    <xf numFmtId="43" fontId="2" fillId="3" borderId="4" xfId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36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5" fillId="4" borderId="38" xfId="0" applyFont="1" applyFill="1" applyBorder="1" applyAlignment="1">
      <alignment horizontal="center" vertical="center" wrapText="1"/>
    </xf>
    <xf numFmtId="0" fontId="5" fillId="4" borderId="37" xfId="0" applyFont="1" applyFill="1" applyBorder="1" applyAlignment="1">
      <alignment horizontal="center" vertical="center" wrapText="1"/>
    </xf>
    <xf numFmtId="43" fontId="2" fillId="2" borderId="5" xfId="1" applyFont="1" applyFill="1" applyBorder="1" applyAlignment="1">
      <alignment horizontal="center" vertical="center" wrapText="1"/>
    </xf>
    <xf numFmtId="43" fontId="2" fillId="2" borderId="41" xfId="1" applyFont="1" applyFill="1" applyBorder="1" applyAlignment="1">
      <alignment horizontal="center" vertical="center" wrapText="1"/>
    </xf>
    <xf numFmtId="43" fontId="2" fillId="2" borderId="24" xfId="1" applyFont="1" applyFill="1" applyBorder="1" applyAlignment="1">
      <alignment horizontal="center" vertical="center" wrapText="1"/>
    </xf>
    <xf numFmtId="9" fontId="2" fillId="2" borderId="2" xfId="2" applyFont="1" applyFill="1" applyBorder="1" applyAlignment="1">
      <alignment horizontal="center"/>
    </xf>
    <xf numFmtId="9" fontId="2" fillId="2" borderId="3" xfId="2" applyFont="1" applyFill="1" applyBorder="1" applyAlignment="1">
      <alignment horizontal="center"/>
    </xf>
    <xf numFmtId="9" fontId="2" fillId="2" borderId="4" xfId="2" applyFont="1" applyFill="1" applyBorder="1" applyAlignment="1">
      <alignment horizontal="center"/>
    </xf>
    <xf numFmtId="9" fontId="2" fillId="3" borderId="2" xfId="2" applyFont="1" applyFill="1" applyBorder="1" applyAlignment="1">
      <alignment horizontal="center" vertical="center"/>
    </xf>
    <xf numFmtId="9" fontId="2" fillId="3" borderId="4" xfId="2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43" fontId="2" fillId="2" borderId="58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43" fontId="2" fillId="2" borderId="36" xfId="1" applyFont="1" applyFill="1" applyBorder="1" applyAlignment="1">
      <alignment horizontal="center" vertical="center" wrapText="1"/>
    </xf>
    <xf numFmtId="43" fontId="2" fillId="2" borderId="39" xfId="1" applyFont="1" applyFill="1" applyBorder="1" applyAlignment="1">
      <alignment horizontal="center" vertical="center" wrapText="1"/>
    </xf>
    <xf numFmtId="43" fontId="2" fillId="2" borderId="49" xfId="1" applyFont="1" applyFill="1" applyBorder="1" applyAlignment="1">
      <alignment horizontal="center" vertical="center" wrapText="1"/>
    </xf>
    <xf numFmtId="43" fontId="2" fillId="2" borderId="40" xfId="1" applyFont="1" applyFill="1" applyBorder="1" applyAlignment="1">
      <alignment horizontal="center" vertical="center" wrapText="1"/>
    </xf>
    <xf numFmtId="43" fontId="0" fillId="3" borderId="51" xfId="1" applyFont="1" applyFill="1" applyBorder="1" applyAlignment="1">
      <alignment horizontal="center" vertical="center"/>
    </xf>
    <xf numFmtId="43" fontId="0" fillId="3" borderId="52" xfId="1" applyFont="1" applyFill="1" applyBorder="1" applyAlignment="1">
      <alignment horizontal="center" vertical="center"/>
    </xf>
    <xf numFmtId="43" fontId="2" fillId="2" borderId="2" xfId="1" applyFont="1" applyFill="1" applyBorder="1" applyAlignment="1">
      <alignment horizontal="center" vertical="center"/>
    </xf>
    <xf numFmtId="43" fontId="2" fillId="2" borderId="4" xfId="1" applyFont="1" applyFill="1" applyBorder="1" applyAlignment="1">
      <alignment horizontal="center" vertical="center"/>
    </xf>
    <xf numFmtId="43" fontId="0" fillId="3" borderId="0" xfId="1" applyFont="1" applyFill="1" applyBorder="1" applyAlignment="1">
      <alignment horizontal="center"/>
    </xf>
    <xf numFmtId="43" fontId="2" fillId="3" borderId="3" xfId="1" applyFont="1" applyFill="1" applyBorder="1" applyAlignment="1">
      <alignment horizontal="center" vertical="center"/>
    </xf>
    <xf numFmtId="43" fontId="0" fillId="3" borderId="53" xfId="1" applyFont="1" applyFill="1" applyBorder="1" applyAlignment="1">
      <alignment horizontal="center" vertical="center"/>
    </xf>
    <xf numFmtId="43" fontId="0" fillId="3" borderId="54" xfId="1" applyFont="1" applyFill="1" applyBorder="1" applyAlignment="1">
      <alignment horizontal="center" vertical="center"/>
    </xf>
    <xf numFmtId="43" fontId="2" fillId="2" borderId="58" xfId="1" applyFont="1" applyFill="1" applyBorder="1" applyAlignment="1">
      <alignment horizontal="center" vertical="center"/>
    </xf>
    <xf numFmtId="43" fontId="0" fillId="3" borderId="23" xfId="1" applyFont="1" applyFill="1" applyBorder="1" applyAlignment="1">
      <alignment horizontal="center" vertical="center"/>
    </xf>
    <xf numFmtId="43" fontId="0" fillId="3" borderId="50" xfId="1" applyFont="1" applyFill="1" applyBorder="1" applyAlignment="1">
      <alignment horizontal="center" vertical="center"/>
    </xf>
    <xf numFmtId="0" fontId="37" fillId="0" borderId="62" xfId="0" applyFont="1" applyBorder="1" applyAlignment="1">
      <alignment horizontal="center" vertical="center" wrapText="1"/>
    </xf>
    <xf numFmtId="43" fontId="0" fillId="3" borderId="77" xfId="1" applyFont="1" applyFill="1" applyBorder="1" applyAlignment="1">
      <alignment vertical="center"/>
    </xf>
    <xf numFmtId="0" fontId="2" fillId="2" borderId="2" xfId="0" applyFont="1" applyFill="1" applyBorder="1" applyAlignment="1">
      <alignment horizontal="left" vertical="center"/>
    </xf>
    <xf numFmtId="0" fontId="6" fillId="3" borderId="6" xfId="0" applyFont="1" applyFill="1" applyBorder="1" applyAlignment="1">
      <alignment vertical="center" wrapText="1"/>
    </xf>
    <xf numFmtId="0" fontId="35" fillId="3" borderId="7" xfId="0" applyFont="1" applyFill="1" applyBorder="1" applyAlignment="1">
      <alignment horizontal="center"/>
    </xf>
    <xf numFmtId="164" fontId="36" fillId="3" borderId="7" xfId="11" applyNumberFormat="1" applyFont="1" applyFill="1" applyBorder="1" applyAlignment="1" applyProtection="1">
      <alignment horizontal="center" vertical="center"/>
    </xf>
    <xf numFmtId="9" fontId="0" fillId="3" borderId="9" xfId="2" applyFont="1" applyFill="1" applyBorder="1" applyAlignment="1">
      <alignment horizontal="center" vertical="center"/>
    </xf>
    <xf numFmtId="43" fontId="0" fillId="3" borderId="9" xfId="1" applyFont="1" applyFill="1" applyBorder="1" applyAlignment="1">
      <alignment horizontal="center" vertical="center"/>
    </xf>
    <xf numFmtId="0" fontId="0" fillId="3" borderId="9" xfId="1" applyNumberFormat="1" applyFont="1" applyFill="1" applyBorder="1" applyAlignment="1">
      <alignment horizontal="center" vertical="center"/>
    </xf>
    <xf numFmtId="43" fontId="0" fillId="3" borderId="16" xfId="1" applyFont="1" applyFill="1" applyBorder="1" applyAlignment="1">
      <alignment horizontal="center" vertical="center"/>
    </xf>
    <xf numFmtId="0" fontId="6" fillId="3" borderId="7" xfId="0" applyFont="1" applyFill="1" applyBorder="1" applyAlignment="1">
      <alignment vertical="center" wrapText="1"/>
    </xf>
    <xf numFmtId="164" fontId="36" fillId="3" borderId="7" xfId="0" applyNumberFormat="1" applyFont="1" applyFill="1" applyBorder="1" applyAlignment="1">
      <alignment horizontal="center" vertical="top"/>
    </xf>
    <xf numFmtId="9" fontId="0" fillId="3" borderId="11" xfId="2" applyFont="1" applyFill="1" applyBorder="1" applyAlignment="1">
      <alignment horizontal="center" vertical="center"/>
    </xf>
    <xf numFmtId="43" fontId="0" fillId="3" borderId="11" xfId="1" applyFont="1" applyFill="1" applyBorder="1" applyAlignment="1">
      <alignment horizontal="center" vertical="center"/>
    </xf>
    <xf numFmtId="0" fontId="0" fillId="3" borderId="11" xfId="1" applyNumberFormat="1" applyFont="1" applyFill="1" applyBorder="1" applyAlignment="1">
      <alignment horizontal="center" vertical="center"/>
    </xf>
    <xf numFmtId="43" fontId="0" fillId="3" borderId="17" xfId="1" applyFont="1" applyFill="1" applyBorder="1" applyAlignment="1">
      <alignment horizontal="center" vertical="center"/>
    </xf>
    <xf numFmtId="164" fontId="36" fillId="3" borderId="7" xfId="0" applyNumberFormat="1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43" fontId="6" fillId="3" borderId="7" xfId="1" applyFont="1" applyFill="1" applyBorder="1" applyAlignment="1">
      <alignment vertical="center"/>
    </xf>
    <xf numFmtId="0" fontId="6" fillId="3" borderId="7" xfId="1" applyNumberFormat="1" applyFont="1" applyFill="1" applyBorder="1" applyAlignment="1">
      <alignment horizontal="center" vertical="center"/>
    </xf>
    <xf numFmtId="2" fontId="6" fillId="3" borderId="7" xfId="0" applyNumberFormat="1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vertical="center" wrapText="1"/>
    </xf>
    <xf numFmtId="0" fontId="6" fillId="3" borderId="14" xfId="0" applyFont="1" applyFill="1" applyBorder="1" applyAlignment="1">
      <alignment horizontal="center" vertical="center"/>
    </xf>
    <xf numFmtId="43" fontId="6" fillId="3" borderId="14" xfId="1" applyFont="1" applyFill="1" applyBorder="1" applyAlignment="1">
      <alignment vertical="center"/>
    </xf>
    <xf numFmtId="0" fontId="6" fillId="3" borderId="14" xfId="1" applyNumberFormat="1" applyFont="1" applyFill="1" applyBorder="1" applyAlignment="1">
      <alignment horizontal="center" vertical="center"/>
    </xf>
    <xf numFmtId="43" fontId="0" fillId="3" borderId="13" xfId="1" applyFont="1" applyFill="1" applyBorder="1" applyAlignment="1">
      <alignment horizontal="center" vertical="center"/>
    </xf>
    <xf numFmtId="0" fontId="0" fillId="3" borderId="13" xfId="1" applyNumberFormat="1" applyFont="1" applyFill="1" applyBorder="1" applyAlignment="1">
      <alignment horizontal="center" vertical="center"/>
    </xf>
    <xf numFmtId="43" fontId="0" fillId="3" borderId="18" xfId="1" applyFont="1" applyFill="1" applyBorder="1" applyAlignment="1">
      <alignment horizontal="center" vertical="center"/>
    </xf>
    <xf numFmtId="43" fontId="0" fillId="3" borderId="20" xfId="1" applyFont="1" applyFill="1" applyBorder="1" applyAlignment="1">
      <alignment vertical="center"/>
    </xf>
    <xf numFmtId="43" fontId="0" fillId="3" borderId="11" xfId="1" applyFont="1" applyFill="1" applyBorder="1" applyAlignment="1">
      <alignment horizontal="center" vertical="center"/>
    </xf>
    <xf numFmtId="43" fontId="0" fillId="3" borderId="12" xfId="1" applyFont="1" applyFill="1" applyBorder="1" applyAlignment="1">
      <alignment horizontal="center" vertical="center"/>
    </xf>
    <xf numFmtId="43" fontId="0" fillId="3" borderId="21" xfId="1" applyFont="1" applyFill="1" applyBorder="1" applyAlignment="1">
      <alignment vertical="center"/>
    </xf>
    <xf numFmtId="43" fontId="0" fillId="3" borderId="22" xfId="1" applyFont="1" applyFill="1" applyBorder="1" applyAlignment="1">
      <alignment vertical="center"/>
    </xf>
    <xf numFmtId="43" fontId="0" fillId="3" borderId="13" xfId="1" applyFont="1" applyFill="1" applyBorder="1" applyAlignment="1">
      <alignment horizontal="center" vertical="center"/>
    </xf>
    <xf numFmtId="43" fontId="0" fillId="3" borderId="15" xfId="1" applyFont="1" applyFill="1" applyBorder="1" applyAlignment="1">
      <alignment horizontal="center" vertical="center"/>
    </xf>
    <xf numFmtId="43" fontId="0" fillId="3" borderId="78" xfId="1" applyFont="1" applyFill="1" applyBorder="1" applyAlignment="1">
      <alignment vertical="center"/>
    </xf>
    <xf numFmtId="43" fontId="0" fillId="3" borderId="0" xfId="1" applyFont="1" applyFill="1" applyBorder="1" applyAlignment="1">
      <alignment vertical="center"/>
    </xf>
    <xf numFmtId="43" fontId="2" fillId="2" borderId="3" xfId="1" applyFont="1" applyFill="1" applyBorder="1" applyAlignment="1">
      <alignment vertical="center"/>
    </xf>
    <xf numFmtId="0" fontId="21" fillId="0" borderId="79" xfId="5" applyFont="1" applyBorder="1" applyAlignment="1">
      <alignment horizontal="center" vertical="center" wrapText="1"/>
    </xf>
    <xf numFmtId="0" fontId="21" fillId="0" borderId="68" xfId="5" applyFont="1" applyBorder="1" applyAlignment="1">
      <alignment horizontal="center" vertical="center" wrapText="1"/>
    </xf>
    <xf numFmtId="0" fontId="21" fillId="0" borderId="80" xfId="5" applyFont="1" applyBorder="1" applyAlignment="1">
      <alignment horizontal="center" vertical="center" wrapText="1"/>
    </xf>
    <xf numFmtId="0" fontId="21" fillId="0" borderId="81" xfId="5" applyFont="1" applyBorder="1" applyAlignment="1">
      <alignment horizontal="center" vertical="center" wrapText="1"/>
    </xf>
    <xf numFmtId="0" fontId="21" fillId="0" borderId="0" xfId="5" applyFont="1" applyBorder="1" applyAlignment="1">
      <alignment horizontal="center" vertical="center" wrapText="1"/>
    </xf>
    <xf numFmtId="0" fontId="21" fillId="0" borderId="82" xfId="5" applyFont="1" applyBorder="1" applyAlignment="1">
      <alignment horizontal="center" vertical="center" wrapText="1"/>
    </xf>
    <xf numFmtId="0" fontId="21" fillId="0" borderId="69" xfId="5" applyFont="1" applyBorder="1" applyAlignment="1">
      <alignment horizontal="center" vertical="center" wrapText="1"/>
    </xf>
    <xf numFmtId="0" fontId="21" fillId="0" borderId="70" xfId="5" applyFont="1" applyBorder="1" applyAlignment="1">
      <alignment horizontal="center" vertical="center" wrapText="1"/>
    </xf>
    <xf numFmtId="0" fontId="21" fillId="0" borderId="71" xfId="5" applyFont="1" applyBorder="1" applyAlignment="1">
      <alignment horizontal="center" vertical="center" wrapText="1"/>
    </xf>
    <xf numFmtId="0" fontId="6" fillId="3" borderId="6" xfId="0" applyFont="1" applyFill="1" applyBorder="1"/>
    <xf numFmtId="43" fontId="6" fillId="3" borderId="6" xfId="1" applyFont="1" applyFill="1" applyBorder="1"/>
    <xf numFmtId="0" fontId="6" fillId="3" borderId="7" xfId="0" applyFont="1" applyFill="1" applyBorder="1"/>
    <xf numFmtId="43" fontId="6" fillId="3" borderId="7" xfId="1" applyFont="1" applyFill="1" applyBorder="1"/>
    <xf numFmtId="0" fontId="6" fillId="3" borderId="35" xfId="0" applyFont="1" applyFill="1" applyBorder="1"/>
    <xf numFmtId="43" fontId="6" fillId="3" borderId="35" xfId="1" applyFont="1" applyFill="1" applyBorder="1"/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4" fillId="3" borderId="83" xfId="0" applyFont="1" applyFill="1" applyBorder="1" applyAlignment="1">
      <alignment horizontal="center" vertical="center"/>
    </xf>
    <xf numFmtId="0" fontId="4" fillId="3" borderId="84" xfId="0" applyFont="1" applyFill="1" applyBorder="1" applyAlignment="1">
      <alignment horizontal="center" vertical="center"/>
    </xf>
    <xf numFmtId="0" fontId="4" fillId="3" borderId="85" xfId="0" applyFont="1" applyFill="1" applyBorder="1" applyAlignment="1">
      <alignment horizontal="center" vertical="center"/>
    </xf>
    <xf numFmtId="0" fontId="4" fillId="3" borderId="86" xfId="0" applyFont="1" applyFill="1" applyBorder="1" applyAlignment="1">
      <alignment horizontal="center" vertical="center"/>
    </xf>
    <xf numFmtId="0" fontId="4" fillId="3" borderId="87" xfId="0" applyFont="1" applyFill="1" applyBorder="1" applyAlignment="1">
      <alignment horizontal="center" vertical="center"/>
    </xf>
    <xf numFmtId="0" fontId="4" fillId="3" borderId="88" xfId="0" applyFont="1" applyFill="1" applyBorder="1" applyAlignment="1">
      <alignment horizontal="center" vertical="center"/>
    </xf>
    <xf numFmtId="0" fontId="5" fillId="4" borderId="19" xfId="0" applyFont="1" applyFill="1" applyBorder="1" applyAlignment="1">
      <alignment horizontal="center" vertical="center" wrapText="1"/>
    </xf>
    <xf numFmtId="43" fontId="5" fillId="4" borderId="19" xfId="1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/>
    </xf>
    <xf numFmtId="0" fontId="6" fillId="3" borderId="14" xfId="0" applyFont="1" applyFill="1" applyBorder="1"/>
    <xf numFmtId="0" fontId="16" fillId="0" borderId="0" xfId="5" applyFont="1" applyBorder="1" applyAlignment="1">
      <alignment horizontal="center" vertical="center"/>
    </xf>
    <xf numFmtId="0" fontId="19" fillId="8" borderId="90" xfId="4" applyFont="1" applyFill="1" applyBorder="1" applyAlignment="1">
      <alignment horizontal="center" vertical="center" wrapText="1"/>
    </xf>
    <xf numFmtId="0" fontId="19" fillId="8" borderId="89" xfId="4" applyFont="1" applyFill="1" applyBorder="1" applyAlignment="1">
      <alignment horizontal="center" vertical="center" wrapText="1"/>
    </xf>
    <xf numFmtId="0" fontId="19" fillId="8" borderId="91" xfId="4" applyFont="1" applyFill="1" applyBorder="1" applyAlignment="1">
      <alignment horizontal="center" vertical="center" wrapText="1"/>
    </xf>
    <xf numFmtId="0" fontId="16" fillId="8" borderId="92" xfId="5" applyFont="1" applyFill="1" applyBorder="1"/>
    <xf numFmtId="0" fontId="16" fillId="8" borderId="0" xfId="5" applyFont="1" applyFill="1" applyBorder="1"/>
    <xf numFmtId="0" fontId="18" fillId="0" borderId="93" xfId="4" applyFont="1" applyBorder="1" applyAlignment="1">
      <alignment horizontal="center" vertical="center"/>
    </xf>
    <xf numFmtId="0" fontId="16" fillId="0" borderId="92" xfId="5" applyFont="1" applyBorder="1" applyAlignment="1">
      <alignment horizontal="center" vertical="center"/>
    </xf>
    <xf numFmtId="0" fontId="16" fillId="0" borderId="93" xfId="5" applyFont="1" applyBorder="1" applyAlignment="1">
      <alignment horizontal="center" vertical="center"/>
    </xf>
    <xf numFmtId="0" fontId="20" fillId="0" borderId="93" xfId="4" applyFont="1" applyBorder="1" applyAlignment="1">
      <alignment horizontal="center" vertical="center"/>
    </xf>
    <xf numFmtId="0" fontId="16" fillId="8" borderId="0" xfId="5" applyFont="1" applyFill="1" applyBorder="1" applyAlignment="1">
      <alignment horizontal="center"/>
    </xf>
    <xf numFmtId="0" fontId="16" fillId="0" borderId="0" xfId="5" applyFont="1" applyBorder="1"/>
    <xf numFmtId="0" fontId="19" fillId="8" borderId="0" xfId="5" applyFont="1" applyFill="1" applyBorder="1" applyAlignment="1">
      <alignment horizontal="center" vertical="center" wrapText="1"/>
    </xf>
    <xf numFmtId="0" fontId="19" fillId="8" borderId="0" xfId="5" applyFont="1" applyFill="1" applyBorder="1" applyAlignment="1">
      <alignment vertical="center" wrapText="1"/>
    </xf>
    <xf numFmtId="0" fontId="19" fillId="8" borderId="0" xfId="5" applyFont="1" applyFill="1" applyBorder="1" applyAlignment="1">
      <alignment horizontal="center" vertical="center" wrapText="1"/>
    </xf>
    <xf numFmtId="0" fontId="16" fillId="8" borderId="94" xfId="5" applyFont="1" applyFill="1" applyBorder="1"/>
    <xf numFmtId="0" fontId="16" fillId="8" borderId="95" xfId="5" applyFont="1" applyFill="1" applyBorder="1"/>
    <xf numFmtId="0" fontId="20" fillId="0" borderId="96" xfId="4" applyFont="1" applyBorder="1" applyAlignment="1">
      <alignment horizontal="center" vertical="center"/>
    </xf>
    <xf numFmtId="0" fontId="21" fillId="10" borderId="67" xfId="5" applyFont="1" applyFill="1" applyBorder="1" applyAlignment="1">
      <alignment horizontal="center" vertical="center"/>
    </xf>
    <xf numFmtId="0" fontId="28" fillId="0" borderId="28" xfId="3" applyFont="1" applyBorder="1" applyAlignment="1">
      <alignment horizontal="center" wrapText="1"/>
    </xf>
    <xf numFmtId="0" fontId="28" fillId="0" borderId="29" xfId="3" applyFont="1" applyBorder="1" applyAlignment="1">
      <alignment horizontal="center" wrapText="1"/>
    </xf>
    <xf numFmtId="0" fontId="28" fillId="0" borderId="30" xfId="3" applyFont="1" applyBorder="1" applyAlignment="1">
      <alignment horizontal="center" wrapText="1"/>
    </xf>
  </cellXfs>
  <cellStyles count="12">
    <cellStyle name="Excel Built-in TableStyleLight1" xfId="3" xr:uid="{00000000-0005-0000-0000-000000000000}"/>
    <cellStyle name="Excel Built-in TableStyleLight1 2" xfId="4" xr:uid="{00000000-0005-0000-0000-000001000000}"/>
    <cellStyle name="Hiperlink" xfId="10" builtinId="8"/>
    <cellStyle name="Hiperlink 2" xfId="6" xr:uid="{00000000-0005-0000-0000-000003000000}"/>
    <cellStyle name="Moeda" xfId="11" builtinId="4"/>
    <cellStyle name="Moeda 2" xfId="8" xr:uid="{00000000-0005-0000-0000-000005000000}"/>
    <cellStyle name="Normal" xfId="0" builtinId="0"/>
    <cellStyle name="Normal 2" xfId="5" xr:uid="{00000000-0005-0000-0000-000007000000}"/>
    <cellStyle name="Normal 2 2" xfId="7" xr:uid="{00000000-0005-0000-0000-000008000000}"/>
    <cellStyle name="Porcentagem" xfId="2" builtinId="5"/>
    <cellStyle name="Vírgula" xfId="1" builtinId="3"/>
    <cellStyle name="Vírgula 2" xfId="9" xr:uid="{00000000-0005-0000-0000-00000B000000}"/>
  </cellStyles>
  <dxfs count="2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FFFDD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257175</xdr:colOff>
      <xdr:row>0</xdr:row>
      <xdr:rowOff>133350</xdr:rowOff>
    </xdr:from>
    <xdr:to>
      <xdr:col>1</xdr:col>
      <xdr:colOff>495300</xdr:colOff>
      <xdr:row>0</xdr:row>
      <xdr:rowOff>1190625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FDDE128E-1B20-46B7-B83B-21D0F21A42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7175" y="133350"/>
          <a:ext cx="1085850" cy="10572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6"/>
  <sheetViews>
    <sheetView workbookViewId="0">
      <selection activeCell="B11" sqref="B11"/>
    </sheetView>
  </sheetViews>
  <sheetFormatPr defaultRowHeight="15"/>
  <cols>
    <col min="1" max="1" width="10.85546875" style="3" customWidth="1"/>
    <col min="2" max="2" width="66.7109375" style="3" bestFit="1" customWidth="1"/>
    <col min="3" max="3" width="9.140625" style="3"/>
    <col min="4" max="4" width="15.85546875" style="3" bestFit="1" customWidth="1"/>
    <col min="5" max="5" width="9.5703125" style="3" bestFit="1" customWidth="1"/>
    <col min="6" max="16384" width="9.140625" style="3"/>
  </cols>
  <sheetData>
    <row r="1" spans="1:5">
      <c r="A1" s="1" t="s">
        <v>0</v>
      </c>
    </row>
    <row r="3" spans="1:5" ht="15.75" thickBot="1">
      <c r="A3" s="9" t="s">
        <v>1</v>
      </c>
      <c r="D3" s="9" t="s">
        <v>2</v>
      </c>
    </row>
    <row r="4" spans="1:5" ht="15.75" thickBot="1">
      <c r="A4" s="8" t="s">
        <v>3</v>
      </c>
      <c r="B4" s="42"/>
      <c r="D4" s="10" t="s">
        <v>4</v>
      </c>
      <c r="E4" s="44">
        <v>0.2</v>
      </c>
    </row>
    <row r="5" spans="1:5" ht="15.75" thickBot="1">
      <c r="A5" s="8" t="s">
        <v>5</v>
      </c>
      <c r="B5" s="42"/>
      <c r="D5" s="10" t="s">
        <v>6</v>
      </c>
      <c r="E5" s="44">
        <v>0.02</v>
      </c>
    </row>
    <row r="6" spans="1:5" ht="15.75" thickBot="1">
      <c r="A6" s="8" t="s">
        <v>7</v>
      </c>
      <c r="B6" s="42"/>
      <c r="D6" s="10" t="s">
        <v>8</v>
      </c>
      <c r="E6" s="44">
        <v>5.8000000000000003E-2</v>
      </c>
    </row>
    <row r="7" spans="1:5" ht="15.75" thickBot="1">
      <c r="D7" s="10" t="s">
        <v>9</v>
      </c>
      <c r="E7" s="44">
        <v>0.08</v>
      </c>
    </row>
    <row r="8" spans="1:5" ht="15.75" thickBot="1">
      <c r="A8" s="9" t="s">
        <v>10</v>
      </c>
      <c r="D8" s="10" t="s">
        <v>11</v>
      </c>
      <c r="E8" s="44">
        <v>0.01</v>
      </c>
    </row>
    <row r="9" spans="1:5" ht="15.75" thickBot="1">
      <c r="A9" s="8" t="s">
        <v>12</v>
      </c>
      <c r="B9" s="43"/>
      <c r="D9" s="10" t="s">
        <v>13</v>
      </c>
      <c r="E9" s="44">
        <v>0.4</v>
      </c>
    </row>
    <row r="10" spans="1:5" ht="15.75" thickBot="1">
      <c r="A10" s="8" t="s">
        <v>14</v>
      </c>
      <c r="B10" s="43"/>
    </row>
    <row r="11" spans="1:5" ht="15.75" thickBot="1">
      <c r="A11" s="4" t="str">
        <f>CONCATENATE("** ESSE PROJETO CONTA A DURAÇÃO DE CERCA DE ",ROUNDDOWN((B10-B9)/30,0)," MESES")</f>
        <v>** ESSE PROJETO CONTA A DURAÇÃO DE CERCA DE 0 MESES</v>
      </c>
      <c r="D11" s="9" t="s">
        <v>15</v>
      </c>
    </row>
    <row r="12" spans="1:5" ht="15.75" thickBot="1">
      <c r="D12" s="10" t="s">
        <v>16</v>
      </c>
      <c r="E12" s="45">
        <v>1302</v>
      </c>
    </row>
    <row r="13" spans="1:5" ht="15.75" thickBot="1">
      <c r="D13" s="10" t="s">
        <v>17</v>
      </c>
      <c r="E13" s="46">
        <v>0.2</v>
      </c>
    </row>
    <row r="14" spans="1:5" ht="15.75" thickBot="1">
      <c r="D14" s="10" t="s">
        <v>18</v>
      </c>
      <c r="E14" s="46">
        <v>0.5</v>
      </c>
    </row>
    <row r="15" spans="1:5" ht="15.75" thickBot="1">
      <c r="D15" s="10" t="s">
        <v>19</v>
      </c>
      <c r="E15" s="46">
        <v>0.5</v>
      </c>
    </row>
    <row r="16" spans="1:5" ht="15.75" thickBot="1">
      <c r="D16" s="10" t="s">
        <v>20</v>
      </c>
      <c r="E16" s="46">
        <v>0.5</v>
      </c>
    </row>
  </sheetData>
  <protectedRanges>
    <protectedRange sqref="B4:B6 B9:B10 E4:E9 E12:E16" name="Intervalo1"/>
  </protectedRanges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21"/>
  <sheetViews>
    <sheetView tabSelected="1" view="pageBreakPreview" zoomScale="95" zoomScaleNormal="95" zoomScaleSheetLayoutView="95" workbookViewId="0">
      <selection activeCell="L32" sqref="L32"/>
    </sheetView>
  </sheetViews>
  <sheetFormatPr defaultColWidth="8.5703125" defaultRowHeight="15.75"/>
  <cols>
    <col min="1" max="1" width="12.7109375" style="32" customWidth="1"/>
    <col min="2" max="2" width="12" style="32" customWidth="1"/>
    <col min="3" max="3" width="14.5703125" style="32" customWidth="1"/>
    <col min="4" max="4" width="13.5703125" style="32" customWidth="1"/>
    <col min="5" max="5" width="9" style="32" customWidth="1"/>
    <col min="6" max="6" width="20.28515625" style="32" customWidth="1"/>
    <col min="7" max="7" width="15.7109375" style="32" customWidth="1"/>
    <col min="8" max="8" width="19.42578125" style="32" customWidth="1"/>
    <col min="9" max="9" width="15.85546875" style="32" customWidth="1"/>
    <col min="10" max="10" width="35.42578125" style="32" customWidth="1"/>
    <col min="11" max="11" width="25.28515625" style="32" customWidth="1"/>
    <col min="12" max="12" width="19.140625" style="33" customWidth="1"/>
    <col min="13" max="13" width="20" style="19" customWidth="1"/>
    <col min="14" max="14" width="20" style="33" customWidth="1"/>
    <col min="15" max="15" width="20" style="19" customWidth="1"/>
    <col min="16" max="16" width="8.5703125" style="19" customWidth="1"/>
    <col min="17" max="17" width="16.140625" style="20" customWidth="1"/>
    <col min="18" max="18" width="15.5703125" style="20" customWidth="1"/>
    <col min="19" max="19" width="19.42578125" style="20" customWidth="1"/>
    <col min="20" max="256" width="8.5703125" style="20"/>
    <col min="257" max="257" width="12.7109375" style="20" customWidth="1"/>
    <col min="258" max="258" width="12" style="20" customWidth="1"/>
    <col min="259" max="259" width="14.5703125" style="20" customWidth="1"/>
    <col min="260" max="260" width="13.5703125" style="20" customWidth="1"/>
    <col min="261" max="261" width="9" style="20" customWidth="1"/>
    <col min="262" max="262" width="20.28515625" style="20" customWidth="1"/>
    <col min="263" max="263" width="15.7109375" style="20" customWidth="1"/>
    <col min="264" max="264" width="19.42578125" style="20" customWidth="1"/>
    <col min="265" max="265" width="13.140625" style="20" customWidth="1"/>
    <col min="266" max="266" width="14.7109375" style="20" customWidth="1"/>
    <col min="267" max="267" width="20.28515625" style="20" customWidth="1"/>
    <col min="268" max="268" width="19.140625" style="20" customWidth="1"/>
    <col min="269" max="271" width="20" style="20" customWidth="1"/>
    <col min="272" max="272" width="8.5703125" style="20"/>
    <col min="273" max="273" width="16.140625" style="20" customWidth="1"/>
    <col min="274" max="274" width="15.5703125" style="20" customWidth="1"/>
    <col min="275" max="275" width="19.42578125" style="20" customWidth="1"/>
    <col min="276" max="512" width="8.5703125" style="20"/>
    <col min="513" max="513" width="12.7109375" style="20" customWidth="1"/>
    <col min="514" max="514" width="12" style="20" customWidth="1"/>
    <col min="515" max="515" width="14.5703125" style="20" customWidth="1"/>
    <col min="516" max="516" width="13.5703125" style="20" customWidth="1"/>
    <col min="517" max="517" width="9" style="20" customWidth="1"/>
    <col min="518" max="518" width="20.28515625" style="20" customWidth="1"/>
    <col min="519" max="519" width="15.7109375" style="20" customWidth="1"/>
    <col min="520" max="520" width="19.42578125" style="20" customWidth="1"/>
    <col min="521" max="521" width="13.140625" style="20" customWidth="1"/>
    <col min="522" max="522" width="14.7109375" style="20" customWidth="1"/>
    <col min="523" max="523" width="20.28515625" style="20" customWidth="1"/>
    <col min="524" max="524" width="19.140625" style="20" customWidth="1"/>
    <col min="525" max="527" width="20" style="20" customWidth="1"/>
    <col min="528" max="528" width="8.5703125" style="20"/>
    <col min="529" max="529" width="16.140625" style="20" customWidth="1"/>
    <col min="530" max="530" width="15.5703125" style="20" customWidth="1"/>
    <col min="531" max="531" width="19.42578125" style="20" customWidth="1"/>
    <col min="532" max="768" width="8.5703125" style="20"/>
    <col min="769" max="769" width="12.7109375" style="20" customWidth="1"/>
    <col min="770" max="770" width="12" style="20" customWidth="1"/>
    <col min="771" max="771" width="14.5703125" style="20" customWidth="1"/>
    <col min="772" max="772" width="13.5703125" style="20" customWidth="1"/>
    <col min="773" max="773" width="9" style="20" customWidth="1"/>
    <col min="774" max="774" width="20.28515625" style="20" customWidth="1"/>
    <col min="775" max="775" width="15.7109375" style="20" customWidth="1"/>
    <col min="776" max="776" width="19.42578125" style="20" customWidth="1"/>
    <col min="777" max="777" width="13.140625" style="20" customWidth="1"/>
    <col min="778" max="778" width="14.7109375" style="20" customWidth="1"/>
    <col min="779" max="779" width="20.28515625" style="20" customWidth="1"/>
    <col min="780" max="780" width="19.140625" style="20" customWidth="1"/>
    <col min="781" max="783" width="20" style="20" customWidth="1"/>
    <col min="784" max="784" width="8.5703125" style="20"/>
    <col min="785" max="785" width="16.140625" style="20" customWidth="1"/>
    <col min="786" max="786" width="15.5703125" style="20" customWidth="1"/>
    <col min="787" max="787" width="19.42578125" style="20" customWidth="1"/>
    <col min="788" max="1024" width="8.5703125" style="20"/>
    <col min="1025" max="1025" width="12.7109375" style="20" customWidth="1"/>
    <col min="1026" max="1026" width="12" style="20" customWidth="1"/>
    <col min="1027" max="1027" width="14.5703125" style="20" customWidth="1"/>
    <col min="1028" max="1028" width="13.5703125" style="20" customWidth="1"/>
    <col min="1029" max="1029" width="9" style="20" customWidth="1"/>
    <col min="1030" max="1030" width="20.28515625" style="20" customWidth="1"/>
    <col min="1031" max="1031" width="15.7109375" style="20" customWidth="1"/>
    <col min="1032" max="1032" width="19.42578125" style="20" customWidth="1"/>
    <col min="1033" max="1033" width="13.140625" style="20" customWidth="1"/>
    <col min="1034" max="1034" width="14.7109375" style="20" customWidth="1"/>
    <col min="1035" max="1035" width="20.28515625" style="20" customWidth="1"/>
    <col min="1036" max="1036" width="19.140625" style="20" customWidth="1"/>
    <col min="1037" max="1039" width="20" style="20" customWidth="1"/>
    <col min="1040" max="1040" width="8.5703125" style="20"/>
    <col min="1041" max="1041" width="16.140625" style="20" customWidth="1"/>
    <col min="1042" max="1042" width="15.5703125" style="20" customWidth="1"/>
    <col min="1043" max="1043" width="19.42578125" style="20" customWidth="1"/>
    <col min="1044" max="1280" width="8.5703125" style="20"/>
    <col min="1281" max="1281" width="12.7109375" style="20" customWidth="1"/>
    <col min="1282" max="1282" width="12" style="20" customWidth="1"/>
    <col min="1283" max="1283" width="14.5703125" style="20" customWidth="1"/>
    <col min="1284" max="1284" width="13.5703125" style="20" customWidth="1"/>
    <col min="1285" max="1285" width="9" style="20" customWidth="1"/>
    <col min="1286" max="1286" width="20.28515625" style="20" customWidth="1"/>
    <col min="1287" max="1287" width="15.7109375" style="20" customWidth="1"/>
    <col min="1288" max="1288" width="19.42578125" style="20" customWidth="1"/>
    <col min="1289" max="1289" width="13.140625" style="20" customWidth="1"/>
    <col min="1290" max="1290" width="14.7109375" style="20" customWidth="1"/>
    <col min="1291" max="1291" width="20.28515625" style="20" customWidth="1"/>
    <col min="1292" max="1292" width="19.140625" style="20" customWidth="1"/>
    <col min="1293" max="1295" width="20" style="20" customWidth="1"/>
    <col min="1296" max="1296" width="8.5703125" style="20"/>
    <col min="1297" max="1297" width="16.140625" style="20" customWidth="1"/>
    <col min="1298" max="1298" width="15.5703125" style="20" customWidth="1"/>
    <col min="1299" max="1299" width="19.42578125" style="20" customWidth="1"/>
    <col min="1300" max="1536" width="8.5703125" style="20"/>
    <col min="1537" max="1537" width="12.7109375" style="20" customWidth="1"/>
    <col min="1538" max="1538" width="12" style="20" customWidth="1"/>
    <col min="1539" max="1539" width="14.5703125" style="20" customWidth="1"/>
    <col min="1540" max="1540" width="13.5703125" style="20" customWidth="1"/>
    <col min="1541" max="1541" width="9" style="20" customWidth="1"/>
    <col min="1542" max="1542" width="20.28515625" style="20" customWidth="1"/>
    <col min="1543" max="1543" width="15.7109375" style="20" customWidth="1"/>
    <col min="1544" max="1544" width="19.42578125" style="20" customWidth="1"/>
    <col min="1545" max="1545" width="13.140625" style="20" customWidth="1"/>
    <col min="1546" max="1546" width="14.7109375" style="20" customWidth="1"/>
    <col min="1547" max="1547" width="20.28515625" style="20" customWidth="1"/>
    <col min="1548" max="1548" width="19.140625" style="20" customWidth="1"/>
    <col min="1549" max="1551" width="20" style="20" customWidth="1"/>
    <col min="1552" max="1552" width="8.5703125" style="20"/>
    <col min="1553" max="1553" width="16.140625" style="20" customWidth="1"/>
    <col min="1554" max="1554" width="15.5703125" style="20" customWidth="1"/>
    <col min="1555" max="1555" width="19.42578125" style="20" customWidth="1"/>
    <col min="1556" max="1792" width="8.5703125" style="20"/>
    <col min="1793" max="1793" width="12.7109375" style="20" customWidth="1"/>
    <col min="1794" max="1794" width="12" style="20" customWidth="1"/>
    <col min="1795" max="1795" width="14.5703125" style="20" customWidth="1"/>
    <col min="1796" max="1796" width="13.5703125" style="20" customWidth="1"/>
    <col min="1797" max="1797" width="9" style="20" customWidth="1"/>
    <col min="1798" max="1798" width="20.28515625" style="20" customWidth="1"/>
    <col min="1799" max="1799" width="15.7109375" style="20" customWidth="1"/>
    <col min="1800" max="1800" width="19.42578125" style="20" customWidth="1"/>
    <col min="1801" max="1801" width="13.140625" style="20" customWidth="1"/>
    <col min="1802" max="1802" width="14.7109375" style="20" customWidth="1"/>
    <col min="1803" max="1803" width="20.28515625" style="20" customWidth="1"/>
    <col min="1804" max="1804" width="19.140625" style="20" customWidth="1"/>
    <col min="1805" max="1807" width="20" style="20" customWidth="1"/>
    <col min="1808" max="1808" width="8.5703125" style="20"/>
    <col min="1809" max="1809" width="16.140625" style="20" customWidth="1"/>
    <col min="1810" max="1810" width="15.5703125" style="20" customWidth="1"/>
    <col min="1811" max="1811" width="19.42578125" style="20" customWidth="1"/>
    <col min="1812" max="2048" width="8.5703125" style="20"/>
    <col min="2049" max="2049" width="12.7109375" style="20" customWidth="1"/>
    <col min="2050" max="2050" width="12" style="20" customWidth="1"/>
    <col min="2051" max="2051" width="14.5703125" style="20" customWidth="1"/>
    <col min="2052" max="2052" width="13.5703125" style="20" customWidth="1"/>
    <col min="2053" max="2053" width="9" style="20" customWidth="1"/>
    <col min="2054" max="2054" width="20.28515625" style="20" customWidth="1"/>
    <col min="2055" max="2055" width="15.7109375" style="20" customWidth="1"/>
    <col min="2056" max="2056" width="19.42578125" style="20" customWidth="1"/>
    <col min="2057" max="2057" width="13.140625" style="20" customWidth="1"/>
    <col min="2058" max="2058" width="14.7109375" style="20" customWidth="1"/>
    <col min="2059" max="2059" width="20.28515625" style="20" customWidth="1"/>
    <col min="2060" max="2060" width="19.140625" style="20" customWidth="1"/>
    <col min="2061" max="2063" width="20" style="20" customWidth="1"/>
    <col min="2064" max="2064" width="8.5703125" style="20"/>
    <col min="2065" max="2065" width="16.140625" style="20" customWidth="1"/>
    <col min="2066" max="2066" width="15.5703125" style="20" customWidth="1"/>
    <col min="2067" max="2067" width="19.42578125" style="20" customWidth="1"/>
    <col min="2068" max="2304" width="8.5703125" style="20"/>
    <col min="2305" max="2305" width="12.7109375" style="20" customWidth="1"/>
    <col min="2306" max="2306" width="12" style="20" customWidth="1"/>
    <col min="2307" max="2307" width="14.5703125" style="20" customWidth="1"/>
    <col min="2308" max="2308" width="13.5703125" style="20" customWidth="1"/>
    <col min="2309" max="2309" width="9" style="20" customWidth="1"/>
    <col min="2310" max="2310" width="20.28515625" style="20" customWidth="1"/>
    <col min="2311" max="2311" width="15.7109375" style="20" customWidth="1"/>
    <col min="2312" max="2312" width="19.42578125" style="20" customWidth="1"/>
    <col min="2313" max="2313" width="13.140625" style="20" customWidth="1"/>
    <col min="2314" max="2314" width="14.7109375" style="20" customWidth="1"/>
    <col min="2315" max="2315" width="20.28515625" style="20" customWidth="1"/>
    <col min="2316" max="2316" width="19.140625" style="20" customWidth="1"/>
    <col min="2317" max="2319" width="20" style="20" customWidth="1"/>
    <col min="2320" max="2320" width="8.5703125" style="20"/>
    <col min="2321" max="2321" width="16.140625" style="20" customWidth="1"/>
    <col min="2322" max="2322" width="15.5703125" style="20" customWidth="1"/>
    <col min="2323" max="2323" width="19.42578125" style="20" customWidth="1"/>
    <col min="2324" max="2560" width="8.5703125" style="20"/>
    <col min="2561" max="2561" width="12.7109375" style="20" customWidth="1"/>
    <col min="2562" max="2562" width="12" style="20" customWidth="1"/>
    <col min="2563" max="2563" width="14.5703125" style="20" customWidth="1"/>
    <col min="2564" max="2564" width="13.5703125" style="20" customWidth="1"/>
    <col min="2565" max="2565" width="9" style="20" customWidth="1"/>
    <col min="2566" max="2566" width="20.28515625" style="20" customWidth="1"/>
    <col min="2567" max="2567" width="15.7109375" style="20" customWidth="1"/>
    <col min="2568" max="2568" width="19.42578125" style="20" customWidth="1"/>
    <col min="2569" max="2569" width="13.140625" style="20" customWidth="1"/>
    <col min="2570" max="2570" width="14.7109375" style="20" customWidth="1"/>
    <col min="2571" max="2571" width="20.28515625" style="20" customWidth="1"/>
    <col min="2572" max="2572" width="19.140625" style="20" customWidth="1"/>
    <col min="2573" max="2575" width="20" style="20" customWidth="1"/>
    <col min="2576" max="2576" width="8.5703125" style="20"/>
    <col min="2577" max="2577" width="16.140625" style="20" customWidth="1"/>
    <col min="2578" max="2578" width="15.5703125" style="20" customWidth="1"/>
    <col min="2579" max="2579" width="19.42578125" style="20" customWidth="1"/>
    <col min="2580" max="2816" width="8.5703125" style="20"/>
    <col min="2817" max="2817" width="12.7109375" style="20" customWidth="1"/>
    <col min="2818" max="2818" width="12" style="20" customWidth="1"/>
    <col min="2819" max="2819" width="14.5703125" style="20" customWidth="1"/>
    <col min="2820" max="2820" width="13.5703125" style="20" customWidth="1"/>
    <col min="2821" max="2821" width="9" style="20" customWidth="1"/>
    <col min="2822" max="2822" width="20.28515625" style="20" customWidth="1"/>
    <col min="2823" max="2823" width="15.7109375" style="20" customWidth="1"/>
    <col min="2824" max="2824" width="19.42578125" style="20" customWidth="1"/>
    <col min="2825" max="2825" width="13.140625" style="20" customWidth="1"/>
    <col min="2826" max="2826" width="14.7109375" style="20" customWidth="1"/>
    <col min="2827" max="2827" width="20.28515625" style="20" customWidth="1"/>
    <col min="2828" max="2828" width="19.140625" style="20" customWidth="1"/>
    <col min="2829" max="2831" width="20" style="20" customWidth="1"/>
    <col min="2832" max="2832" width="8.5703125" style="20"/>
    <col min="2833" max="2833" width="16.140625" style="20" customWidth="1"/>
    <col min="2834" max="2834" width="15.5703125" style="20" customWidth="1"/>
    <col min="2835" max="2835" width="19.42578125" style="20" customWidth="1"/>
    <col min="2836" max="3072" width="8.5703125" style="20"/>
    <col min="3073" max="3073" width="12.7109375" style="20" customWidth="1"/>
    <col min="3074" max="3074" width="12" style="20" customWidth="1"/>
    <col min="3075" max="3075" width="14.5703125" style="20" customWidth="1"/>
    <col min="3076" max="3076" width="13.5703125" style="20" customWidth="1"/>
    <col min="3077" max="3077" width="9" style="20" customWidth="1"/>
    <col min="3078" max="3078" width="20.28515625" style="20" customWidth="1"/>
    <col min="3079" max="3079" width="15.7109375" style="20" customWidth="1"/>
    <col min="3080" max="3080" width="19.42578125" style="20" customWidth="1"/>
    <col min="3081" max="3081" width="13.140625" style="20" customWidth="1"/>
    <col min="3082" max="3082" width="14.7109375" style="20" customWidth="1"/>
    <col min="3083" max="3083" width="20.28515625" style="20" customWidth="1"/>
    <col min="3084" max="3084" width="19.140625" style="20" customWidth="1"/>
    <col min="3085" max="3087" width="20" style="20" customWidth="1"/>
    <col min="3088" max="3088" width="8.5703125" style="20"/>
    <col min="3089" max="3089" width="16.140625" style="20" customWidth="1"/>
    <col min="3090" max="3090" width="15.5703125" style="20" customWidth="1"/>
    <col min="3091" max="3091" width="19.42578125" style="20" customWidth="1"/>
    <col min="3092" max="3328" width="8.5703125" style="20"/>
    <col min="3329" max="3329" width="12.7109375" style="20" customWidth="1"/>
    <col min="3330" max="3330" width="12" style="20" customWidth="1"/>
    <col min="3331" max="3331" width="14.5703125" style="20" customWidth="1"/>
    <col min="3332" max="3332" width="13.5703125" style="20" customWidth="1"/>
    <col min="3333" max="3333" width="9" style="20" customWidth="1"/>
    <col min="3334" max="3334" width="20.28515625" style="20" customWidth="1"/>
    <col min="3335" max="3335" width="15.7109375" style="20" customWidth="1"/>
    <col min="3336" max="3336" width="19.42578125" style="20" customWidth="1"/>
    <col min="3337" max="3337" width="13.140625" style="20" customWidth="1"/>
    <col min="3338" max="3338" width="14.7109375" style="20" customWidth="1"/>
    <col min="3339" max="3339" width="20.28515625" style="20" customWidth="1"/>
    <col min="3340" max="3340" width="19.140625" style="20" customWidth="1"/>
    <col min="3341" max="3343" width="20" style="20" customWidth="1"/>
    <col min="3344" max="3344" width="8.5703125" style="20"/>
    <col min="3345" max="3345" width="16.140625" style="20" customWidth="1"/>
    <col min="3346" max="3346" width="15.5703125" style="20" customWidth="1"/>
    <col min="3347" max="3347" width="19.42578125" style="20" customWidth="1"/>
    <col min="3348" max="3584" width="8.5703125" style="20"/>
    <col min="3585" max="3585" width="12.7109375" style="20" customWidth="1"/>
    <col min="3586" max="3586" width="12" style="20" customWidth="1"/>
    <col min="3587" max="3587" width="14.5703125" style="20" customWidth="1"/>
    <col min="3588" max="3588" width="13.5703125" style="20" customWidth="1"/>
    <col min="3589" max="3589" width="9" style="20" customWidth="1"/>
    <col min="3590" max="3590" width="20.28515625" style="20" customWidth="1"/>
    <col min="3591" max="3591" width="15.7109375" style="20" customWidth="1"/>
    <col min="3592" max="3592" width="19.42578125" style="20" customWidth="1"/>
    <col min="3593" max="3593" width="13.140625" style="20" customWidth="1"/>
    <col min="3594" max="3594" width="14.7109375" style="20" customWidth="1"/>
    <col min="3595" max="3595" width="20.28515625" style="20" customWidth="1"/>
    <col min="3596" max="3596" width="19.140625" style="20" customWidth="1"/>
    <col min="3597" max="3599" width="20" style="20" customWidth="1"/>
    <col min="3600" max="3600" width="8.5703125" style="20"/>
    <col min="3601" max="3601" width="16.140625" style="20" customWidth="1"/>
    <col min="3602" max="3602" width="15.5703125" style="20" customWidth="1"/>
    <col min="3603" max="3603" width="19.42578125" style="20" customWidth="1"/>
    <col min="3604" max="3840" width="8.5703125" style="20"/>
    <col min="3841" max="3841" width="12.7109375" style="20" customWidth="1"/>
    <col min="3842" max="3842" width="12" style="20" customWidth="1"/>
    <col min="3843" max="3843" width="14.5703125" style="20" customWidth="1"/>
    <col min="3844" max="3844" width="13.5703125" style="20" customWidth="1"/>
    <col min="3845" max="3845" width="9" style="20" customWidth="1"/>
    <col min="3846" max="3846" width="20.28515625" style="20" customWidth="1"/>
    <col min="3847" max="3847" width="15.7109375" style="20" customWidth="1"/>
    <col min="3848" max="3848" width="19.42578125" style="20" customWidth="1"/>
    <col min="3849" max="3849" width="13.140625" style="20" customWidth="1"/>
    <col min="3850" max="3850" width="14.7109375" style="20" customWidth="1"/>
    <col min="3851" max="3851" width="20.28515625" style="20" customWidth="1"/>
    <col min="3852" max="3852" width="19.140625" style="20" customWidth="1"/>
    <col min="3853" max="3855" width="20" style="20" customWidth="1"/>
    <col min="3856" max="3856" width="8.5703125" style="20"/>
    <col min="3857" max="3857" width="16.140625" style="20" customWidth="1"/>
    <col min="3858" max="3858" width="15.5703125" style="20" customWidth="1"/>
    <col min="3859" max="3859" width="19.42578125" style="20" customWidth="1"/>
    <col min="3860" max="4096" width="8.5703125" style="20"/>
    <col min="4097" max="4097" width="12.7109375" style="20" customWidth="1"/>
    <col min="4098" max="4098" width="12" style="20" customWidth="1"/>
    <col min="4099" max="4099" width="14.5703125" style="20" customWidth="1"/>
    <col min="4100" max="4100" width="13.5703125" style="20" customWidth="1"/>
    <col min="4101" max="4101" width="9" style="20" customWidth="1"/>
    <col min="4102" max="4102" width="20.28515625" style="20" customWidth="1"/>
    <col min="4103" max="4103" width="15.7109375" style="20" customWidth="1"/>
    <col min="4104" max="4104" width="19.42578125" style="20" customWidth="1"/>
    <col min="4105" max="4105" width="13.140625" style="20" customWidth="1"/>
    <col min="4106" max="4106" width="14.7109375" style="20" customWidth="1"/>
    <col min="4107" max="4107" width="20.28515625" style="20" customWidth="1"/>
    <col min="4108" max="4108" width="19.140625" style="20" customWidth="1"/>
    <col min="4109" max="4111" width="20" style="20" customWidth="1"/>
    <col min="4112" max="4112" width="8.5703125" style="20"/>
    <col min="4113" max="4113" width="16.140625" style="20" customWidth="1"/>
    <col min="4114" max="4114" width="15.5703125" style="20" customWidth="1"/>
    <col min="4115" max="4115" width="19.42578125" style="20" customWidth="1"/>
    <col min="4116" max="4352" width="8.5703125" style="20"/>
    <col min="4353" max="4353" width="12.7109375" style="20" customWidth="1"/>
    <col min="4354" max="4354" width="12" style="20" customWidth="1"/>
    <col min="4355" max="4355" width="14.5703125" style="20" customWidth="1"/>
    <col min="4356" max="4356" width="13.5703125" style="20" customWidth="1"/>
    <col min="4357" max="4357" width="9" style="20" customWidth="1"/>
    <col min="4358" max="4358" width="20.28515625" style="20" customWidth="1"/>
    <col min="4359" max="4359" width="15.7109375" style="20" customWidth="1"/>
    <col min="4360" max="4360" width="19.42578125" style="20" customWidth="1"/>
    <col min="4361" max="4361" width="13.140625" style="20" customWidth="1"/>
    <col min="4362" max="4362" width="14.7109375" style="20" customWidth="1"/>
    <col min="4363" max="4363" width="20.28515625" style="20" customWidth="1"/>
    <col min="4364" max="4364" width="19.140625" style="20" customWidth="1"/>
    <col min="4365" max="4367" width="20" style="20" customWidth="1"/>
    <col min="4368" max="4368" width="8.5703125" style="20"/>
    <col min="4369" max="4369" width="16.140625" style="20" customWidth="1"/>
    <col min="4370" max="4370" width="15.5703125" style="20" customWidth="1"/>
    <col min="4371" max="4371" width="19.42578125" style="20" customWidth="1"/>
    <col min="4372" max="4608" width="8.5703125" style="20"/>
    <col min="4609" max="4609" width="12.7109375" style="20" customWidth="1"/>
    <col min="4610" max="4610" width="12" style="20" customWidth="1"/>
    <col min="4611" max="4611" width="14.5703125" style="20" customWidth="1"/>
    <col min="4612" max="4612" width="13.5703125" style="20" customWidth="1"/>
    <col min="4613" max="4613" width="9" style="20" customWidth="1"/>
    <col min="4614" max="4614" width="20.28515625" style="20" customWidth="1"/>
    <col min="4615" max="4615" width="15.7109375" style="20" customWidth="1"/>
    <col min="4616" max="4616" width="19.42578125" style="20" customWidth="1"/>
    <col min="4617" max="4617" width="13.140625" style="20" customWidth="1"/>
    <col min="4618" max="4618" width="14.7109375" style="20" customWidth="1"/>
    <col min="4619" max="4619" width="20.28515625" style="20" customWidth="1"/>
    <col min="4620" max="4620" width="19.140625" style="20" customWidth="1"/>
    <col min="4621" max="4623" width="20" style="20" customWidth="1"/>
    <col min="4624" max="4624" width="8.5703125" style="20"/>
    <col min="4625" max="4625" width="16.140625" style="20" customWidth="1"/>
    <col min="4626" max="4626" width="15.5703125" style="20" customWidth="1"/>
    <col min="4627" max="4627" width="19.42578125" style="20" customWidth="1"/>
    <col min="4628" max="4864" width="8.5703125" style="20"/>
    <col min="4865" max="4865" width="12.7109375" style="20" customWidth="1"/>
    <col min="4866" max="4866" width="12" style="20" customWidth="1"/>
    <col min="4867" max="4867" width="14.5703125" style="20" customWidth="1"/>
    <col min="4868" max="4868" width="13.5703125" style="20" customWidth="1"/>
    <col min="4869" max="4869" width="9" style="20" customWidth="1"/>
    <col min="4870" max="4870" width="20.28515625" style="20" customWidth="1"/>
    <col min="4871" max="4871" width="15.7109375" style="20" customWidth="1"/>
    <col min="4872" max="4872" width="19.42578125" style="20" customWidth="1"/>
    <col min="4873" max="4873" width="13.140625" style="20" customWidth="1"/>
    <col min="4874" max="4874" width="14.7109375" style="20" customWidth="1"/>
    <col min="4875" max="4875" width="20.28515625" style="20" customWidth="1"/>
    <col min="4876" max="4876" width="19.140625" style="20" customWidth="1"/>
    <col min="4877" max="4879" width="20" style="20" customWidth="1"/>
    <col min="4880" max="4880" width="8.5703125" style="20"/>
    <col min="4881" max="4881" width="16.140625" style="20" customWidth="1"/>
    <col min="4882" max="4882" width="15.5703125" style="20" customWidth="1"/>
    <col min="4883" max="4883" width="19.42578125" style="20" customWidth="1"/>
    <col min="4884" max="5120" width="8.5703125" style="20"/>
    <col min="5121" max="5121" width="12.7109375" style="20" customWidth="1"/>
    <col min="5122" max="5122" width="12" style="20" customWidth="1"/>
    <col min="5123" max="5123" width="14.5703125" style="20" customWidth="1"/>
    <col min="5124" max="5124" width="13.5703125" style="20" customWidth="1"/>
    <col min="5125" max="5125" width="9" style="20" customWidth="1"/>
    <col min="5126" max="5126" width="20.28515625" style="20" customWidth="1"/>
    <col min="5127" max="5127" width="15.7109375" style="20" customWidth="1"/>
    <col min="5128" max="5128" width="19.42578125" style="20" customWidth="1"/>
    <col min="5129" max="5129" width="13.140625" style="20" customWidth="1"/>
    <col min="5130" max="5130" width="14.7109375" style="20" customWidth="1"/>
    <col min="5131" max="5131" width="20.28515625" style="20" customWidth="1"/>
    <col min="5132" max="5132" width="19.140625" style="20" customWidth="1"/>
    <col min="5133" max="5135" width="20" style="20" customWidth="1"/>
    <col min="5136" max="5136" width="8.5703125" style="20"/>
    <col min="5137" max="5137" width="16.140625" style="20" customWidth="1"/>
    <col min="5138" max="5138" width="15.5703125" style="20" customWidth="1"/>
    <col min="5139" max="5139" width="19.42578125" style="20" customWidth="1"/>
    <col min="5140" max="5376" width="8.5703125" style="20"/>
    <col min="5377" max="5377" width="12.7109375" style="20" customWidth="1"/>
    <col min="5378" max="5378" width="12" style="20" customWidth="1"/>
    <col min="5379" max="5379" width="14.5703125" style="20" customWidth="1"/>
    <col min="5380" max="5380" width="13.5703125" style="20" customWidth="1"/>
    <col min="5381" max="5381" width="9" style="20" customWidth="1"/>
    <col min="5382" max="5382" width="20.28515625" style="20" customWidth="1"/>
    <col min="5383" max="5383" width="15.7109375" style="20" customWidth="1"/>
    <col min="5384" max="5384" width="19.42578125" style="20" customWidth="1"/>
    <col min="5385" max="5385" width="13.140625" style="20" customWidth="1"/>
    <col min="5386" max="5386" width="14.7109375" style="20" customWidth="1"/>
    <col min="5387" max="5387" width="20.28515625" style="20" customWidth="1"/>
    <col min="5388" max="5388" width="19.140625" style="20" customWidth="1"/>
    <col min="5389" max="5391" width="20" style="20" customWidth="1"/>
    <col min="5392" max="5392" width="8.5703125" style="20"/>
    <col min="5393" max="5393" width="16.140625" style="20" customWidth="1"/>
    <col min="5394" max="5394" width="15.5703125" style="20" customWidth="1"/>
    <col min="5395" max="5395" width="19.42578125" style="20" customWidth="1"/>
    <col min="5396" max="5632" width="8.5703125" style="20"/>
    <col min="5633" max="5633" width="12.7109375" style="20" customWidth="1"/>
    <col min="5634" max="5634" width="12" style="20" customWidth="1"/>
    <col min="5635" max="5635" width="14.5703125" style="20" customWidth="1"/>
    <col min="5636" max="5636" width="13.5703125" style="20" customWidth="1"/>
    <col min="5637" max="5637" width="9" style="20" customWidth="1"/>
    <col min="5638" max="5638" width="20.28515625" style="20" customWidth="1"/>
    <col min="5639" max="5639" width="15.7109375" style="20" customWidth="1"/>
    <col min="5640" max="5640" width="19.42578125" style="20" customWidth="1"/>
    <col min="5641" max="5641" width="13.140625" style="20" customWidth="1"/>
    <col min="5642" max="5642" width="14.7109375" style="20" customWidth="1"/>
    <col min="5643" max="5643" width="20.28515625" style="20" customWidth="1"/>
    <col min="5644" max="5644" width="19.140625" style="20" customWidth="1"/>
    <col min="5645" max="5647" width="20" style="20" customWidth="1"/>
    <col min="5648" max="5648" width="8.5703125" style="20"/>
    <col min="5649" max="5649" width="16.140625" style="20" customWidth="1"/>
    <col min="5650" max="5650" width="15.5703125" style="20" customWidth="1"/>
    <col min="5651" max="5651" width="19.42578125" style="20" customWidth="1"/>
    <col min="5652" max="5888" width="8.5703125" style="20"/>
    <col min="5889" max="5889" width="12.7109375" style="20" customWidth="1"/>
    <col min="5890" max="5890" width="12" style="20" customWidth="1"/>
    <col min="5891" max="5891" width="14.5703125" style="20" customWidth="1"/>
    <col min="5892" max="5892" width="13.5703125" style="20" customWidth="1"/>
    <col min="5893" max="5893" width="9" style="20" customWidth="1"/>
    <col min="5894" max="5894" width="20.28515625" style="20" customWidth="1"/>
    <col min="5895" max="5895" width="15.7109375" style="20" customWidth="1"/>
    <col min="5896" max="5896" width="19.42578125" style="20" customWidth="1"/>
    <col min="5897" max="5897" width="13.140625" style="20" customWidth="1"/>
    <col min="5898" max="5898" width="14.7109375" style="20" customWidth="1"/>
    <col min="5899" max="5899" width="20.28515625" style="20" customWidth="1"/>
    <col min="5900" max="5900" width="19.140625" style="20" customWidth="1"/>
    <col min="5901" max="5903" width="20" style="20" customWidth="1"/>
    <col min="5904" max="5904" width="8.5703125" style="20"/>
    <col min="5905" max="5905" width="16.140625" style="20" customWidth="1"/>
    <col min="5906" max="5906" width="15.5703125" style="20" customWidth="1"/>
    <col min="5907" max="5907" width="19.42578125" style="20" customWidth="1"/>
    <col min="5908" max="6144" width="8.5703125" style="20"/>
    <col min="6145" max="6145" width="12.7109375" style="20" customWidth="1"/>
    <col min="6146" max="6146" width="12" style="20" customWidth="1"/>
    <col min="6147" max="6147" width="14.5703125" style="20" customWidth="1"/>
    <col min="6148" max="6148" width="13.5703125" style="20" customWidth="1"/>
    <col min="6149" max="6149" width="9" style="20" customWidth="1"/>
    <col min="6150" max="6150" width="20.28515625" style="20" customWidth="1"/>
    <col min="6151" max="6151" width="15.7109375" style="20" customWidth="1"/>
    <col min="6152" max="6152" width="19.42578125" style="20" customWidth="1"/>
    <col min="6153" max="6153" width="13.140625" style="20" customWidth="1"/>
    <col min="6154" max="6154" width="14.7109375" style="20" customWidth="1"/>
    <col min="6155" max="6155" width="20.28515625" style="20" customWidth="1"/>
    <col min="6156" max="6156" width="19.140625" style="20" customWidth="1"/>
    <col min="6157" max="6159" width="20" style="20" customWidth="1"/>
    <col min="6160" max="6160" width="8.5703125" style="20"/>
    <col min="6161" max="6161" width="16.140625" style="20" customWidth="1"/>
    <col min="6162" max="6162" width="15.5703125" style="20" customWidth="1"/>
    <col min="6163" max="6163" width="19.42578125" style="20" customWidth="1"/>
    <col min="6164" max="6400" width="8.5703125" style="20"/>
    <col min="6401" max="6401" width="12.7109375" style="20" customWidth="1"/>
    <col min="6402" max="6402" width="12" style="20" customWidth="1"/>
    <col min="6403" max="6403" width="14.5703125" style="20" customWidth="1"/>
    <col min="6404" max="6404" width="13.5703125" style="20" customWidth="1"/>
    <col min="6405" max="6405" width="9" style="20" customWidth="1"/>
    <col min="6406" max="6406" width="20.28515625" style="20" customWidth="1"/>
    <col min="6407" max="6407" width="15.7109375" style="20" customWidth="1"/>
    <col min="6408" max="6408" width="19.42578125" style="20" customWidth="1"/>
    <col min="6409" max="6409" width="13.140625" style="20" customWidth="1"/>
    <col min="6410" max="6410" width="14.7109375" style="20" customWidth="1"/>
    <col min="6411" max="6411" width="20.28515625" style="20" customWidth="1"/>
    <col min="6412" max="6412" width="19.140625" style="20" customWidth="1"/>
    <col min="6413" max="6415" width="20" style="20" customWidth="1"/>
    <col min="6416" max="6416" width="8.5703125" style="20"/>
    <col min="6417" max="6417" width="16.140625" style="20" customWidth="1"/>
    <col min="6418" max="6418" width="15.5703125" style="20" customWidth="1"/>
    <col min="6419" max="6419" width="19.42578125" style="20" customWidth="1"/>
    <col min="6420" max="6656" width="8.5703125" style="20"/>
    <col min="6657" max="6657" width="12.7109375" style="20" customWidth="1"/>
    <col min="6658" max="6658" width="12" style="20" customWidth="1"/>
    <col min="6659" max="6659" width="14.5703125" style="20" customWidth="1"/>
    <col min="6660" max="6660" width="13.5703125" style="20" customWidth="1"/>
    <col min="6661" max="6661" width="9" style="20" customWidth="1"/>
    <col min="6662" max="6662" width="20.28515625" style="20" customWidth="1"/>
    <col min="6663" max="6663" width="15.7109375" style="20" customWidth="1"/>
    <col min="6664" max="6664" width="19.42578125" style="20" customWidth="1"/>
    <col min="6665" max="6665" width="13.140625" style="20" customWidth="1"/>
    <col min="6666" max="6666" width="14.7109375" style="20" customWidth="1"/>
    <col min="6667" max="6667" width="20.28515625" style="20" customWidth="1"/>
    <col min="6668" max="6668" width="19.140625" style="20" customWidth="1"/>
    <col min="6669" max="6671" width="20" style="20" customWidth="1"/>
    <col min="6672" max="6672" width="8.5703125" style="20"/>
    <col min="6673" max="6673" width="16.140625" style="20" customWidth="1"/>
    <col min="6674" max="6674" width="15.5703125" style="20" customWidth="1"/>
    <col min="6675" max="6675" width="19.42578125" style="20" customWidth="1"/>
    <col min="6676" max="6912" width="8.5703125" style="20"/>
    <col min="6913" max="6913" width="12.7109375" style="20" customWidth="1"/>
    <col min="6914" max="6914" width="12" style="20" customWidth="1"/>
    <col min="6915" max="6915" width="14.5703125" style="20" customWidth="1"/>
    <col min="6916" max="6916" width="13.5703125" style="20" customWidth="1"/>
    <col min="6917" max="6917" width="9" style="20" customWidth="1"/>
    <col min="6918" max="6918" width="20.28515625" style="20" customWidth="1"/>
    <col min="6919" max="6919" width="15.7109375" style="20" customWidth="1"/>
    <col min="6920" max="6920" width="19.42578125" style="20" customWidth="1"/>
    <col min="6921" max="6921" width="13.140625" style="20" customWidth="1"/>
    <col min="6922" max="6922" width="14.7109375" style="20" customWidth="1"/>
    <col min="6923" max="6923" width="20.28515625" style="20" customWidth="1"/>
    <col min="6924" max="6924" width="19.140625" style="20" customWidth="1"/>
    <col min="6925" max="6927" width="20" style="20" customWidth="1"/>
    <col min="6928" max="6928" width="8.5703125" style="20"/>
    <col min="6929" max="6929" width="16.140625" style="20" customWidth="1"/>
    <col min="6930" max="6930" width="15.5703125" style="20" customWidth="1"/>
    <col min="6931" max="6931" width="19.42578125" style="20" customWidth="1"/>
    <col min="6932" max="7168" width="8.5703125" style="20"/>
    <col min="7169" max="7169" width="12.7109375" style="20" customWidth="1"/>
    <col min="7170" max="7170" width="12" style="20" customWidth="1"/>
    <col min="7171" max="7171" width="14.5703125" style="20" customWidth="1"/>
    <col min="7172" max="7172" width="13.5703125" style="20" customWidth="1"/>
    <col min="7173" max="7173" width="9" style="20" customWidth="1"/>
    <col min="7174" max="7174" width="20.28515625" style="20" customWidth="1"/>
    <col min="7175" max="7175" width="15.7109375" style="20" customWidth="1"/>
    <col min="7176" max="7176" width="19.42578125" style="20" customWidth="1"/>
    <col min="7177" max="7177" width="13.140625" style="20" customWidth="1"/>
    <col min="7178" max="7178" width="14.7109375" style="20" customWidth="1"/>
    <col min="7179" max="7179" width="20.28515625" style="20" customWidth="1"/>
    <col min="7180" max="7180" width="19.140625" style="20" customWidth="1"/>
    <col min="7181" max="7183" width="20" style="20" customWidth="1"/>
    <col min="7184" max="7184" width="8.5703125" style="20"/>
    <col min="7185" max="7185" width="16.140625" style="20" customWidth="1"/>
    <col min="7186" max="7186" width="15.5703125" style="20" customWidth="1"/>
    <col min="7187" max="7187" width="19.42578125" style="20" customWidth="1"/>
    <col min="7188" max="7424" width="8.5703125" style="20"/>
    <col min="7425" max="7425" width="12.7109375" style="20" customWidth="1"/>
    <col min="7426" max="7426" width="12" style="20" customWidth="1"/>
    <col min="7427" max="7427" width="14.5703125" style="20" customWidth="1"/>
    <col min="7428" max="7428" width="13.5703125" style="20" customWidth="1"/>
    <col min="7429" max="7429" width="9" style="20" customWidth="1"/>
    <col min="7430" max="7430" width="20.28515625" style="20" customWidth="1"/>
    <col min="7431" max="7431" width="15.7109375" style="20" customWidth="1"/>
    <col min="7432" max="7432" width="19.42578125" style="20" customWidth="1"/>
    <col min="7433" max="7433" width="13.140625" style="20" customWidth="1"/>
    <col min="7434" max="7434" width="14.7109375" style="20" customWidth="1"/>
    <col min="7435" max="7435" width="20.28515625" style="20" customWidth="1"/>
    <col min="7436" max="7436" width="19.140625" style="20" customWidth="1"/>
    <col min="7437" max="7439" width="20" style="20" customWidth="1"/>
    <col min="7440" max="7440" width="8.5703125" style="20"/>
    <col min="7441" max="7441" width="16.140625" style="20" customWidth="1"/>
    <col min="7442" max="7442" width="15.5703125" style="20" customWidth="1"/>
    <col min="7443" max="7443" width="19.42578125" style="20" customWidth="1"/>
    <col min="7444" max="7680" width="8.5703125" style="20"/>
    <col min="7681" max="7681" width="12.7109375" style="20" customWidth="1"/>
    <col min="7682" max="7682" width="12" style="20" customWidth="1"/>
    <col min="7683" max="7683" width="14.5703125" style="20" customWidth="1"/>
    <col min="7684" max="7684" width="13.5703125" style="20" customWidth="1"/>
    <col min="7685" max="7685" width="9" style="20" customWidth="1"/>
    <col min="7686" max="7686" width="20.28515625" style="20" customWidth="1"/>
    <col min="7687" max="7687" width="15.7109375" style="20" customWidth="1"/>
    <col min="7688" max="7688" width="19.42578125" style="20" customWidth="1"/>
    <col min="7689" max="7689" width="13.140625" style="20" customWidth="1"/>
    <col min="7690" max="7690" width="14.7109375" style="20" customWidth="1"/>
    <col min="7691" max="7691" width="20.28515625" style="20" customWidth="1"/>
    <col min="7692" max="7692" width="19.140625" style="20" customWidth="1"/>
    <col min="7693" max="7695" width="20" style="20" customWidth="1"/>
    <col min="7696" max="7696" width="8.5703125" style="20"/>
    <col min="7697" max="7697" width="16.140625" style="20" customWidth="1"/>
    <col min="7698" max="7698" width="15.5703125" style="20" customWidth="1"/>
    <col min="7699" max="7699" width="19.42578125" style="20" customWidth="1"/>
    <col min="7700" max="7936" width="8.5703125" style="20"/>
    <col min="7937" max="7937" width="12.7109375" style="20" customWidth="1"/>
    <col min="7938" max="7938" width="12" style="20" customWidth="1"/>
    <col min="7939" max="7939" width="14.5703125" style="20" customWidth="1"/>
    <col min="7940" max="7940" width="13.5703125" style="20" customWidth="1"/>
    <col min="7941" max="7941" width="9" style="20" customWidth="1"/>
    <col min="7942" max="7942" width="20.28515625" style="20" customWidth="1"/>
    <col min="7943" max="7943" width="15.7109375" style="20" customWidth="1"/>
    <col min="7944" max="7944" width="19.42578125" style="20" customWidth="1"/>
    <col min="7945" max="7945" width="13.140625" style="20" customWidth="1"/>
    <col min="7946" max="7946" width="14.7109375" style="20" customWidth="1"/>
    <col min="7947" max="7947" width="20.28515625" style="20" customWidth="1"/>
    <col min="7948" max="7948" width="19.140625" style="20" customWidth="1"/>
    <col min="7949" max="7951" width="20" style="20" customWidth="1"/>
    <col min="7952" max="7952" width="8.5703125" style="20"/>
    <col min="7953" max="7953" width="16.140625" style="20" customWidth="1"/>
    <col min="7954" max="7954" width="15.5703125" style="20" customWidth="1"/>
    <col min="7955" max="7955" width="19.42578125" style="20" customWidth="1"/>
    <col min="7956" max="8192" width="8.5703125" style="20"/>
    <col min="8193" max="8193" width="12.7109375" style="20" customWidth="1"/>
    <col min="8194" max="8194" width="12" style="20" customWidth="1"/>
    <col min="8195" max="8195" width="14.5703125" style="20" customWidth="1"/>
    <col min="8196" max="8196" width="13.5703125" style="20" customWidth="1"/>
    <col min="8197" max="8197" width="9" style="20" customWidth="1"/>
    <col min="8198" max="8198" width="20.28515625" style="20" customWidth="1"/>
    <col min="8199" max="8199" width="15.7109375" style="20" customWidth="1"/>
    <col min="8200" max="8200" width="19.42578125" style="20" customWidth="1"/>
    <col min="8201" max="8201" width="13.140625" style="20" customWidth="1"/>
    <col min="8202" max="8202" width="14.7109375" style="20" customWidth="1"/>
    <col min="8203" max="8203" width="20.28515625" style="20" customWidth="1"/>
    <col min="8204" max="8204" width="19.140625" style="20" customWidth="1"/>
    <col min="8205" max="8207" width="20" style="20" customWidth="1"/>
    <col min="8208" max="8208" width="8.5703125" style="20"/>
    <col min="8209" max="8209" width="16.140625" style="20" customWidth="1"/>
    <col min="8210" max="8210" width="15.5703125" style="20" customWidth="1"/>
    <col min="8211" max="8211" width="19.42578125" style="20" customWidth="1"/>
    <col min="8212" max="8448" width="8.5703125" style="20"/>
    <col min="8449" max="8449" width="12.7109375" style="20" customWidth="1"/>
    <col min="8450" max="8450" width="12" style="20" customWidth="1"/>
    <col min="8451" max="8451" width="14.5703125" style="20" customWidth="1"/>
    <col min="8452" max="8452" width="13.5703125" style="20" customWidth="1"/>
    <col min="8453" max="8453" width="9" style="20" customWidth="1"/>
    <col min="8454" max="8454" width="20.28515625" style="20" customWidth="1"/>
    <col min="8455" max="8455" width="15.7109375" style="20" customWidth="1"/>
    <col min="8456" max="8456" width="19.42578125" style="20" customWidth="1"/>
    <col min="8457" max="8457" width="13.140625" style="20" customWidth="1"/>
    <col min="8458" max="8458" width="14.7109375" style="20" customWidth="1"/>
    <col min="8459" max="8459" width="20.28515625" style="20" customWidth="1"/>
    <col min="8460" max="8460" width="19.140625" style="20" customWidth="1"/>
    <col min="8461" max="8463" width="20" style="20" customWidth="1"/>
    <col min="8464" max="8464" width="8.5703125" style="20"/>
    <col min="8465" max="8465" width="16.140625" style="20" customWidth="1"/>
    <col min="8466" max="8466" width="15.5703125" style="20" customWidth="1"/>
    <col min="8467" max="8467" width="19.42578125" style="20" customWidth="1"/>
    <col min="8468" max="8704" width="8.5703125" style="20"/>
    <col min="8705" max="8705" width="12.7109375" style="20" customWidth="1"/>
    <col min="8706" max="8706" width="12" style="20" customWidth="1"/>
    <col min="8707" max="8707" width="14.5703125" style="20" customWidth="1"/>
    <col min="8708" max="8708" width="13.5703125" style="20" customWidth="1"/>
    <col min="8709" max="8709" width="9" style="20" customWidth="1"/>
    <col min="8710" max="8710" width="20.28515625" style="20" customWidth="1"/>
    <col min="8711" max="8711" width="15.7109375" style="20" customWidth="1"/>
    <col min="8712" max="8712" width="19.42578125" style="20" customWidth="1"/>
    <col min="8713" max="8713" width="13.140625" style="20" customWidth="1"/>
    <col min="8714" max="8714" width="14.7109375" style="20" customWidth="1"/>
    <col min="8715" max="8715" width="20.28515625" style="20" customWidth="1"/>
    <col min="8716" max="8716" width="19.140625" style="20" customWidth="1"/>
    <col min="8717" max="8719" width="20" style="20" customWidth="1"/>
    <col min="8720" max="8720" width="8.5703125" style="20"/>
    <col min="8721" max="8721" width="16.140625" style="20" customWidth="1"/>
    <col min="8722" max="8722" width="15.5703125" style="20" customWidth="1"/>
    <col min="8723" max="8723" width="19.42578125" style="20" customWidth="1"/>
    <col min="8724" max="8960" width="8.5703125" style="20"/>
    <col min="8961" max="8961" width="12.7109375" style="20" customWidth="1"/>
    <col min="8962" max="8962" width="12" style="20" customWidth="1"/>
    <col min="8963" max="8963" width="14.5703125" style="20" customWidth="1"/>
    <col min="8964" max="8964" width="13.5703125" style="20" customWidth="1"/>
    <col min="8965" max="8965" width="9" style="20" customWidth="1"/>
    <col min="8966" max="8966" width="20.28515625" style="20" customWidth="1"/>
    <col min="8967" max="8967" width="15.7109375" style="20" customWidth="1"/>
    <col min="8968" max="8968" width="19.42578125" style="20" customWidth="1"/>
    <col min="8969" max="8969" width="13.140625" style="20" customWidth="1"/>
    <col min="8970" max="8970" width="14.7109375" style="20" customWidth="1"/>
    <col min="8971" max="8971" width="20.28515625" style="20" customWidth="1"/>
    <col min="8972" max="8972" width="19.140625" style="20" customWidth="1"/>
    <col min="8973" max="8975" width="20" style="20" customWidth="1"/>
    <col min="8976" max="8976" width="8.5703125" style="20"/>
    <col min="8977" max="8977" width="16.140625" style="20" customWidth="1"/>
    <col min="8978" max="8978" width="15.5703125" style="20" customWidth="1"/>
    <col min="8979" max="8979" width="19.42578125" style="20" customWidth="1"/>
    <col min="8980" max="9216" width="8.5703125" style="20"/>
    <col min="9217" max="9217" width="12.7109375" style="20" customWidth="1"/>
    <col min="9218" max="9218" width="12" style="20" customWidth="1"/>
    <col min="9219" max="9219" width="14.5703125" style="20" customWidth="1"/>
    <col min="9220" max="9220" width="13.5703125" style="20" customWidth="1"/>
    <col min="9221" max="9221" width="9" style="20" customWidth="1"/>
    <col min="9222" max="9222" width="20.28515625" style="20" customWidth="1"/>
    <col min="9223" max="9223" width="15.7109375" style="20" customWidth="1"/>
    <col min="9224" max="9224" width="19.42578125" style="20" customWidth="1"/>
    <col min="9225" max="9225" width="13.140625" style="20" customWidth="1"/>
    <col min="9226" max="9226" width="14.7109375" style="20" customWidth="1"/>
    <col min="9227" max="9227" width="20.28515625" style="20" customWidth="1"/>
    <col min="9228" max="9228" width="19.140625" style="20" customWidth="1"/>
    <col min="9229" max="9231" width="20" style="20" customWidth="1"/>
    <col min="9232" max="9232" width="8.5703125" style="20"/>
    <col min="9233" max="9233" width="16.140625" style="20" customWidth="1"/>
    <col min="9234" max="9234" width="15.5703125" style="20" customWidth="1"/>
    <col min="9235" max="9235" width="19.42578125" style="20" customWidth="1"/>
    <col min="9236" max="9472" width="8.5703125" style="20"/>
    <col min="9473" max="9473" width="12.7109375" style="20" customWidth="1"/>
    <col min="9474" max="9474" width="12" style="20" customWidth="1"/>
    <col min="9475" max="9475" width="14.5703125" style="20" customWidth="1"/>
    <col min="9476" max="9476" width="13.5703125" style="20" customWidth="1"/>
    <col min="9477" max="9477" width="9" style="20" customWidth="1"/>
    <col min="9478" max="9478" width="20.28515625" style="20" customWidth="1"/>
    <col min="9479" max="9479" width="15.7109375" style="20" customWidth="1"/>
    <col min="9480" max="9480" width="19.42578125" style="20" customWidth="1"/>
    <col min="9481" max="9481" width="13.140625" style="20" customWidth="1"/>
    <col min="9482" max="9482" width="14.7109375" style="20" customWidth="1"/>
    <col min="9483" max="9483" width="20.28515625" style="20" customWidth="1"/>
    <col min="9484" max="9484" width="19.140625" style="20" customWidth="1"/>
    <col min="9485" max="9487" width="20" style="20" customWidth="1"/>
    <col min="9488" max="9488" width="8.5703125" style="20"/>
    <col min="9489" max="9489" width="16.140625" style="20" customWidth="1"/>
    <col min="9490" max="9490" width="15.5703125" style="20" customWidth="1"/>
    <col min="9491" max="9491" width="19.42578125" style="20" customWidth="1"/>
    <col min="9492" max="9728" width="8.5703125" style="20"/>
    <col min="9729" max="9729" width="12.7109375" style="20" customWidth="1"/>
    <col min="9730" max="9730" width="12" style="20" customWidth="1"/>
    <col min="9731" max="9731" width="14.5703125" style="20" customWidth="1"/>
    <col min="9732" max="9732" width="13.5703125" style="20" customWidth="1"/>
    <col min="9733" max="9733" width="9" style="20" customWidth="1"/>
    <col min="9734" max="9734" width="20.28515625" style="20" customWidth="1"/>
    <col min="9735" max="9735" width="15.7109375" style="20" customWidth="1"/>
    <col min="9736" max="9736" width="19.42578125" style="20" customWidth="1"/>
    <col min="9737" max="9737" width="13.140625" style="20" customWidth="1"/>
    <col min="9738" max="9738" width="14.7109375" style="20" customWidth="1"/>
    <col min="9739" max="9739" width="20.28515625" style="20" customWidth="1"/>
    <col min="9740" max="9740" width="19.140625" style="20" customWidth="1"/>
    <col min="9741" max="9743" width="20" style="20" customWidth="1"/>
    <col min="9744" max="9744" width="8.5703125" style="20"/>
    <col min="9745" max="9745" width="16.140625" style="20" customWidth="1"/>
    <col min="9746" max="9746" width="15.5703125" style="20" customWidth="1"/>
    <col min="9747" max="9747" width="19.42578125" style="20" customWidth="1"/>
    <col min="9748" max="9984" width="8.5703125" style="20"/>
    <col min="9985" max="9985" width="12.7109375" style="20" customWidth="1"/>
    <col min="9986" max="9986" width="12" style="20" customWidth="1"/>
    <col min="9987" max="9987" width="14.5703125" style="20" customWidth="1"/>
    <col min="9988" max="9988" width="13.5703125" style="20" customWidth="1"/>
    <col min="9989" max="9989" width="9" style="20" customWidth="1"/>
    <col min="9990" max="9990" width="20.28515625" style="20" customWidth="1"/>
    <col min="9991" max="9991" width="15.7109375" style="20" customWidth="1"/>
    <col min="9992" max="9992" width="19.42578125" style="20" customWidth="1"/>
    <col min="9993" max="9993" width="13.140625" style="20" customWidth="1"/>
    <col min="9994" max="9994" width="14.7109375" style="20" customWidth="1"/>
    <col min="9995" max="9995" width="20.28515625" style="20" customWidth="1"/>
    <col min="9996" max="9996" width="19.140625" style="20" customWidth="1"/>
    <col min="9997" max="9999" width="20" style="20" customWidth="1"/>
    <col min="10000" max="10000" width="8.5703125" style="20"/>
    <col min="10001" max="10001" width="16.140625" style="20" customWidth="1"/>
    <col min="10002" max="10002" width="15.5703125" style="20" customWidth="1"/>
    <col min="10003" max="10003" width="19.42578125" style="20" customWidth="1"/>
    <col min="10004" max="10240" width="8.5703125" style="20"/>
    <col min="10241" max="10241" width="12.7109375" style="20" customWidth="1"/>
    <col min="10242" max="10242" width="12" style="20" customWidth="1"/>
    <col min="10243" max="10243" width="14.5703125" style="20" customWidth="1"/>
    <col min="10244" max="10244" width="13.5703125" style="20" customWidth="1"/>
    <col min="10245" max="10245" width="9" style="20" customWidth="1"/>
    <col min="10246" max="10246" width="20.28515625" style="20" customWidth="1"/>
    <col min="10247" max="10247" width="15.7109375" style="20" customWidth="1"/>
    <col min="10248" max="10248" width="19.42578125" style="20" customWidth="1"/>
    <col min="10249" max="10249" width="13.140625" style="20" customWidth="1"/>
    <col min="10250" max="10250" width="14.7109375" style="20" customWidth="1"/>
    <col min="10251" max="10251" width="20.28515625" style="20" customWidth="1"/>
    <col min="10252" max="10252" width="19.140625" style="20" customWidth="1"/>
    <col min="10253" max="10255" width="20" style="20" customWidth="1"/>
    <col min="10256" max="10256" width="8.5703125" style="20"/>
    <col min="10257" max="10257" width="16.140625" style="20" customWidth="1"/>
    <col min="10258" max="10258" width="15.5703125" style="20" customWidth="1"/>
    <col min="10259" max="10259" width="19.42578125" style="20" customWidth="1"/>
    <col min="10260" max="10496" width="8.5703125" style="20"/>
    <col min="10497" max="10497" width="12.7109375" style="20" customWidth="1"/>
    <col min="10498" max="10498" width="12" style="20" customWidth="1"/>
    <col min="10499" max="10499" width="14.5703125" style="20" customWidth="1"/>
    <col min="10500" max="10500" width="13.5703125" style="20" customWidth="1"/>
    <col min="10501" max="10501" width="9" style="20" customWidth="1"/>
    <col min="10502" max="10502" width="20.28515625" style="20" customWidth="1"/>
    <col min="10503" max="10503" width="15.7109375" style="20" customWidth="1"/>
    <col min="10504" max="10504" width="19.42578125" style="20" customWidth="1"/>
    <col min="10505" max="10505" width="13.140625" style="20" customWidth="1"/>
    <col min="10506" max="10506" width="14.7109375" style="20" customWidth="1"/>
    <col min="10507" max="10507" width="20.28515625" style="20" customWidth="1"/>
    <col min="10508" max="10508" width="19.140625" style="20" customWidth="1"/>
    <col min="10509" max="10511" width="20" style="20" customWidth="1"/>
    <col min="10512" max="10512" width="8.5703125" style="20"/>
    <col min="10513" max="10513" width="16.140625" style="20" customWidth="1"/>
    <col min="10514" max="10514" width="15.5703125" style="20" customWidth="1"/>
    <col min="10515" max="10515" width="19.42578125" style="20" customWidth="1"/>
    <col min="10516" max="10752" width="8.5703125" style="20"/>
    <col min="10753" max="10753" width="12.7109375" style="20" customWidth="1"/>
    <col min="10754" max="10754" width="12" style="20" customWidth="1"/>
    <col min="10755" max="10755" width="14.5703125" style="20" customWidth="1"/>
    <col min="10756" max="10756" width="13.5703125" style="20" customWidth="1"/>
    <col min="10757" max="10757" width="9" style="20" customWidth="1"/>
    <col min="10758" max="10758" width="20.28515625" style="20" customWidth="1"/>
    <col min="10759" max="10759" width="15.7109375" style="20" customWidth="1"/>
    <col min="10760" max="10760" width="19.42578125" style="20" customWidth="1"/>
    <col min="10761" max="10761" width="13.140625" style="20" customWidth="1"/>
    <col min="10762" max="10762" width="14.7109375" style="20" customWidth="1"/>
    <col min="10763" max="10763" width="20.28515625" style="20" customWidth="1"/>
    <col min="10764" max="10764" width="19.140625" style="20" customWidth="1"/>
    <col min="10765" max="10767" width="20" style="20" customWidth="1"/>
    <col min="10768" max="10768" width="8.5703125" style="20"/>
    <col min="10769" max="10769" width="16.140625" style="20" customWidth="1"/>
    <col min="10770" max="10770" width="15.5703125" style="20" customWidth="1"/>
    <col min="10771" max="10771" width="19.42578125" style="20" customWidth="1"/>
    <col min="10772" max="11008" width="8.5703125" style="20"/>
    <col min="11009" max="11009" width="12.7109375" style="20" customWidth="1"/>
    <col min="11010" max="11010" width="12" style="20" customWidth="1"/>
    <col min="11011" max="11011" width="14.5703125" style="20" customWidth="1"/>
    <col min="11012" max="11012" width="13.5703125" style="20" customWidth="1"/>
    <col min="11013" max="11013" width="9" style="20" customWidth="1"/>
    <col min="11014" max="11014" width="20.28515625" style="20" customWidth="1"/>
    <col min="11015" max="11015" width="15.7109375" style="20" customWidth="1"/>
    <col min="11016" max="11016" width="19.42578125" style="20" customWidth="1"/>
    <col min="11017" max="11017" width="13.140625" style="20" customWidth="1"/>
    <col min="11018" max="11018" width="14.7109375" style="20" customWidth="1"/>
    <col min="11019" max="11019" width="20.28515625" style="20" customWidth="1"/>
    <col min="11020" max="11020" width="19.140625" style="20" customWidth="1"/>
    <col min="11021" max="11023" width="20" style="20" customWidth="1"/>
    <col min="11024" max="11024" width="8.5703125" style="20"/>
    <col min="11025" max="11025" width="16.140625" style="20" customWidth="1"/>
    <col min="11026" max="11026" width="15.5703125" style="20" customWidth="1"/>
    <col min="11027" max="11027" width="19.42578125" style="20" customWidth="1"/>
    <col min="11028" max="11264" width="8.5703125" style="20"/>
    <col min="11265" max="11265" width="12.7109375" style="20" customWidth="1"/>
    <col min="11266" max="11266" width="12" style="20" customWidth="1"/>
    <col min="11267" max="11267" width="14.5703125" style="20" customWidth="1"/>
    <col min="11268" max="11268" width="13.5703125" style="20" customWidth="1"/>
    <col min="11269" max="11269" width="9" style="20" customWidth="1"/>
    <col min="11270" max="11270" width="20.28515625" style="20" customWidth="1"/>
    <col min="11271" max="11271" width="15.7109375" style="20" customWidth="1"/>
    <col min="11272" max="11272" width="19.42578125" style="20" customWidth="1"/>
    <col min="11273" max="11273" width="13.140625" style="20" customWidth="1"/>
    <col min="11274" max="11274" width="14.7109375" style="20" customWidth="1"/>
    <col min="11275" max="11275" width="20.28515625" style="20" customWidth="1"/>
    <col min="11276" max="11276" width="19.140625" style="20" customWidth="1"/>
    <col min="11277" max="11279" width="20" style="20" customWidth="1"/>
    <col min="11280" max="11280" width="8.5703125" style="20"/>
    <col min="11281" max="11281" width="16.140625" style="20" customWidth="1"/>
    <col min="11282" max="11282" width="15.5703125" style="20" customWidth="1"/>
    <col min="11283" max="11283" width="19.42578125" style="20" customWidth="1"/>
    <col min="11284" max="11520" width="8.5703125" style="20"/>
    <col min="11521" max="11521" width="12.7109375" style="20" customWidth="1"/>
    <col min="11522" max="11522" width="12" style="20" customWidth="1"/>
    <col min="11523" max="11523" width="14.5703125" style="20" customWidth="1"/>
    <col min="11524" max="11524" width="13.5703125" style="20" customWidth="1"/>
    <col min="11525" max="11525" width="9" style="20" customWidth="1"/>
    <col min="11526" max="11526" width="20.28515625" style="20" customWidth="1"/>
    <col min="11527" max="11527" width="15.7109375" style="20" customWidth="1"/>
    <col min="11528" max="11528" width="19.42578125" style="20" customWidth="1"/>
    <col min="11529" max="11529" width="13.140625" style="20" customWidth="1"/>
    <col min="11530" max="11530" width="14.7109375" style="20" customWidth="1"/>
    <col min="11531" max="11531" width="20.28515625" style="20" customWidth="1"/>
    <col min="11532" max="11532" width="19.140625" style="20" customWidth="1"/>
    <col min="11533" max="11535" width="20" style="20" customWidth="1"/>
    <col min="11536" max="11536" width="8.5703125" style="20"/>
    <col min="11537" max="11537" width="16.140625" style="20" customWidth="1"/>
    <col min="11538" max="11538" width="15.5703125" style="20" customWidth="1"/>
    <col min="11539" max="11539" width="19.42578125" style="20" customWidth="1"/>
    <col min="11540" max="11776" width="8.5703125" style="20"/>
    <col min="11777" max="11777" width="12.7109375" style="20" customWidth="1"/>
    <col min="11778" max="11778" width="12" style="20" customWidth="1"/>
    <col min="11779" max="11779" width="14.5703125" style="20" customWidth="1"/>
    <col min="11780" max="11780" width="13.5703125" style="20" customWidth="1"/>
    <col min="11781" max="11781" width="9" style="20" customWidth="1"/>
    <col min="11782" max="11782" width="20.28515625" style="20" customWidth="1"/>
    <col min="11783" max="11783" width="15.7109375" style="20" customWidth="1"/>
    <col min="11784" max="11784" width="19.42578125" style="20" customWidth="1"/>
    <col min="11785" max="11785" width="13.140625" style="20" customWidth="1"/>
    <col min="11786" max="11786" width="14.7109375" style="20" customWidth="1"/>
    <col min="11787" max="11787" width="20.28515625" style="20" customWidth="1"/>
    <col min="11788" max="11788" width="19.140625" style="20" customWidth="1"/>
    <col min="11789" max="11791" width="20" style="20" customWidth="1"/>
    <col min="11792" max="11792" width="8.5703125" style="20"/>
    <col min="11793" max="11793" width="16.140625" style="20" customWidth="1"/>
    <col min="11794" max="11794" width="15.5703125" style="20" customWidth="1"/>
    <col min="11795" max="11795" width="19.42578125" style="20" customWidth="1"/>
    <col min="11796" max="12032" width="8.5703125" style="20"/>
    <col min="12033" max="12033" width="12.7109375" style="20" customWidth="1"/>
    <col min="12034" max="12034" width="12" style="20" customWidth="1"/>
    <col min="12035" max="12035" width="14.5703125" style="20" customWidth="1"/>
    <col min="12036" max="12036" width="13.5703125" style="20" customWidth="1"/>
    <col min="12037" max="12037" width="9" style="20" customWidth="1"/>
    <col min="12038" max="12038" width="20.28515625" style="20" customWidth="1"/>
    <col min="12039" max="12039" width="15.7109375" style="20" customWidth="1"/>
    <col min="12040" max="12040" width="19.42578125" style="20" customWidth="1"/>
    <col min="12041" max="12041" width="13.140625" style="20" customWidth="1"/>
    <col min="12042" max="12042" width="14.7109375" style="20" customWidth="1"/>
    <col min="12043" max="12043" width="20.28515625" style="20" customWidth="1"/>
    <col min="12044" max="12044" width="19.140625" style="20" customWidth="1"/>
    <col min="12045" max="12047" width="20" style="20" customWidth="1"/>
    <col min="12048" max="12048" width="8.5703125" style="20"/>
    <col min="12049" max="12049" width="16.140625" style="20" customWidth="1"/>
    <col min="12050" max="12050" width="15.5703125" style="20" customWidth="1"/>
    <col min="12051" max="12051" width="19.42578125" style="20" customWidth="1"/>
    <col min="12052" max="12288" width="8.5703125" style="20"/>
    <col min="12289" max="12289" width="12.7109375" style="20" customWidth="1"/>
    <col min="12290" max="12290" width="12" style="20" customWidth="1"/>
    <col min="12291" max="12291" width="14.5703125" style="20" customWidth="1"/>
    <col min="12292" max="12292" width="13.5703125" style="20" customWidth="1"/>
    <col min="12293" max="12293" width="9" style="20" customWidth="1"/>
    <col min="12294" max="12294" width="20.28515625" style="20" customWidth="1"/>
    <col min="12295" max="12295" width="15.7109375" style="20" customWidth="1"/>
    <col min="12296" max="12296" width="19.42578125" style="20" customWidth="1"/>
    <col min="12297" max="12297" width="13.140625" style="20" customWidth="1"/>
    <col min="12298" max="12298" width="14.7109375" style="20" customWidth="1"/>
    <col min="12299" max="12299" width="20.28515625" style="20" customWidth="1"/>
    <col min="12300" max="12300" width="19.140625" style="20" customWidth="1"/>
    <col min="12301" max="12303" width="20" style="20" customWidth="1"/>
    <col min="12304" max="12304" width="8.5703125" style="20"/>
    <col min="12305" max="12305" width="16.140625" style="20" customWidth="1"/>
    <col min="12306" max="12306" width="15.5703125" style="20" customWidth="1"/>
    <col min="12307" max="12307" width="19.42578125" style="20" customWidth="1"/>
    <col min="12308" max="12544" width="8.5703125" style="20"/>
    <col min="12545" max="12545" width="12.7109375" style="20" customWidth="1"/>
    <col min="12546" max="12546" width="12" style="20" customWidth="1"/>
    <col min="12547" max="12547" width="14.5703125" style="20" customWidth="1"/>
    <col min="12548" max="12548" width="13.5703125" style="20" customWidth="1"/>
    <col min="12549" max="12549" width="9" style="20" customWidth="1"/>
    <col min="12550" max="12550" width="20.28515625" style="20" customWidth="1"/>
    <col min="12551" max="12551" width="15.7109375" style="20" customWidth="1"/>
    <col min="12552" max="12552" width="19.42578125" style="20" customWidth="1"/>
    <col min="12553" max="12553" width="13.140625" style="20" customWidth="1"/>
    <col min="12554" max="12554" width="14.7109375" style="20" customWidth="1"/>
    <col min="12555" max="12555" width="20.28515625" style="20" customWidth="1"/>
    <col min="12556" max="12556" width="19.140625" style="20" customWidth="1"/>
    <col min="12557" max="12559" width="20" style="20" customWidth="1"/>
    <col min="12560" max="12560" width="8.5703125" style="20"/>
    <col min="12561" max="12561" width="16.140625" style="20" customWidth="1"/>
    <col min="12562" max="12562" width="15.5703125" style="20" customWidth="1"/>
    <col min="12563" max="12563" width="19.42578125" style="20" customWidth="1"/>
    <col min="12564" max="12800" width="8.5703125" style="20"/>
    <col min="12801" max="12801" width="12.7109375" style="20" customWidth="1"/>
    <col min="12802" max="12802" width="12" style="20" customWidth="1"/>
    <col min="12803" max="12803" width="14.5703125" style="20" customWidth="1"/>
    <col min="12804" max="12804" width="13.5703125" style="20" customWidth="1"/>
    <col min="12805" max="12805" width="9" style="20" customWidth="1"/>
    <col min="12806" max="12806" width="20.28515625" style="20" customWidth="1"/>
    <col min="12807" max="12807" width="15.7109375" style="20" customWidth="1"/>
    <col min="12808" max="12808" width="19.42578125" style="20" customWidth="1"/>
    <col min="12809" max="12809" width="13.140625" style="20" customWidth="1"/>
    <col min="12810" max="12810" width="14.7109375" style="20" customWidth="1"/>
    <col min="12811" max="12811" width="20.28515625" style="20" customWidth="1"/>
    <col min="12812" max="12812" width="19.140625" style="20" customWidth="1"/>
    <col min="12813" max="12815" width="20" style="20" customWidth="1"/>
    <col min="12816" max="12816" width="8.5703125" style="20"/>
    <col min="12817" max="12817" width="16.140625" style="20" customWidth="1"/>
    <col min="12818" max="12818" width="15.5703125" style="20" customWidth="1"/>
    <col min="12819" max="12819" width="19.42578125" style="20" customWidth="1"/>
    <col min="12820" max="13056" width="8.5703125" style="20"/>
    <col min="13057" max="13057" width="12.7109375" style="20" customWidth="1"/>
    <col min="13058" max="13058" width="12" style="20" customWidth="1"/>
    <col min="13059" max="13059" width="14.5703125" style="20" customWidth="1"/>
    <col min="13060" max="13060" width="13.5703125" style="20" customWidth="1"/>
    <col min="13061" max="13061" width="9" style="20" customWidth="1"/>
    <col min="13062" max="13062" width="20.28515625" style="20" customWidth="1"/>
    <col min="13063" max="13063" width="15.7109375" style="20" customWidth="1"/>
    <col min="13064" max="13064" width="19.42578125" style="20" customWidth="1"/>
    <col min="13065" max="13065" width="13.140625" style="20" customWidth="1"/>
    <col min="13066" max="13066" width="14.7109375" style="20" customWidth="1"/>
    <col min="13067" max="13067" width="20.28515625" style="20" customWidth="1"/>
    <col min="13068" max="13068" width="19.140625" style="20" customWidth="1"/>
    <col min="13069" max="13071" width="20" style="20" customWidth="1"/>
    <col min="13072" max="13072" width="8.5703125" style="20"/>
    <col min="13073" max="13073" width="16.140625" style="20" customWidth="1"/>
    <col min="13074" max="13074" width="15.5703125" style="20" customWidth="1"/>
    <col min="13075" max="13075" width="19.42578125" style="20" customWidth="1"/>
    <col min="13076" max="13312" width="8.5703125" style="20"/>
    <col min="13313" max="13313" width="12.7109375" style="20" customWidth="1"/>
    <col min="13314" max="13314" width="12" style="20" customWidth="1"/>
    <col min="13315" max="13315" width="14.5703125" style="20" customWidth="1"/>
    <col min="13316" max="13316" width="13.5703125" style="20" customWidth="1"/>
    <col min="13317" max="13317" width="9" style="20" customWidth="1"/>
    <col min="13318" max="13318" width="20.28515625" style="20" customWidth="1"/>
    <col min="13319" max="13319" width="15.7109375" style="20" customWidth="1"/>
    <col min="13320" max="13320" width="19.42578125" style="20" customWidth="1"/>
    <col min="13321" max="13321" width="13.140625" style="20" customWidth="1"/>
    <col min="13322" max="13322" width="14.7109375" style="20" customWidth="1"/>
    <col min="13323" max="13323" width="20.28515625" style="20" customWidth="1"/>
    <col min="13324" max="13324" width="19.140625" style="20" customWidth="1"/>
    <col min="13325" max="13327" width="20" style="20" customWidth="1"/>
    <col min="13328" max="13328" width="8.5703125" style="20"/>
    <col min="13329" max="13329" width="16.140625" style="20" customWidth="1"/>
    <col min="13330" max="13330" width="15.5703125" style="20" customWidth="1"/>
    <col min="13331" max="13331" width="19.42578125" style="20" customWidth="1"/>
    <col min="13332" max="13568" width="8.5703125" style="20"/>
    <col min="13569" max="13569" width="12.7109375" style="20" customWidth="1"/>
    <col min="13570" max="13570" width="12" style="20" customWidth="1"/>
    <col min="13571" max="13571" width="14.5703125" style="20" customWidth="1"/>
    <col min="13572" max="13572" width="13.5703125" style="20" customWidth="1"/>
    <col min="13573" max="13573" width="9" style="20" customWidth="1"/>
    <col min="13574" max="13574" width="20.28515625" style="20" customWidth="1"/>
    <col min="13575" max="13575" width="15.7109375" style="20" customWidth="1"/>
    <col min="13576" max="13576" width="19.42578125" style="20" customWidth="1"/>
    <col min="13577" max="13577" width="13.140625" style="20" customWidth="1"/>
    <col min="13578" max="13578" width="14.7109375" style="20" customWidth="1"/>
    <col min="13579" max="13579" width="20.28515625" style="20" customWidth="1"/>
    <col min="13580" max="13580" width="19.140625" style="20" customWidth="1"/>
    <col min="13581" max="13583" width="20" style="20" customWidth="1"/>
    <col min="13584" max="13584" width="8.5703125" style="20"/>
    <col min="13585" max="13585" width="16.140625" style="20" customWidth="1"/>
    <col min="13586" max="13586" width="15.5703125" style="20" customWidth="1"/>
    <col min="13587" max="13587" width="19.42578125" style="20" customWidth="1"/>
    <col min="13588" max="13824" width="8.5703125" style="20"/>
    <col min="13825" max="13825" width="12.7109375" style="20" customWidth="1"/>
    <col min="13826" max="13826" width="12" style="20" customWidth="1"/>
    <col min="13827" max="13827" width="14.5703125" style="20" customWidth="1"/>
    <col min="13828" max="13828" width="13.5703125" style="20" customWidth="1"/>
    <col min="13829" max="13829" width="9" style="20" customWidth="1"/>
    <col min="13830" max="13830" width="20.28515625" style="20" customWidth="1"/>
    <col min="13831" max="13831" width="15.7109375" style="20" customWidth="1"/>
    <col min="13832" max="13832" width="19.42578125" style="20" customWidth="1"/>
    <col min="13833" max="13833" width="13.140625" style="20" customWidth="1"/>
    <col min="13834" max="13834" width="14.7109375" style="20" customWidth="1"/>
    <col min="13835" max="13835" width="20.28515625" style="20" customWidth="1"/>
    <col min="13836" max="13836" width="19.140625" style="20" customWidth="1"/>
    <col min="13837" max="13839" width="20" style="20" customWidth="1"/>
    <col min="13840" max="13840" width="8.5703125" style="20"/>
    <col min="13841" max="13841" width="16.140625" style="20" customWidth="1"/>
    <col min="13842" max="13842" width="15.5703125" style="20" customWidth="1"/>
    <col min="13843" max="13843" width="19.42578125" style="20" customWidth="1"/>
    <col min="13844" max="14080" width="8.5703125" style="20"/>
    <col min="14081" max="14081" width="12.7109375" style="20" customWidth="1"/>
    <col min="14082" max="14082" width="12" style="20" customWidth="1"/>
    <col min="14083" max="14083" width="14.5703125" style="20" customWidth="1"/>
    <col min="14084" max="14084" width="13.5703125" style="20" customWidth="1"/>
    <col min="14085" max="14085" width="9" style="20" customWidth="1"/>
    <col min="14086" max="14086" width="20.28515625" style="20" customWidth="1"/>
    <col min="14087" max="14087" width="15.7109375" style="20" customWidth="1"/>
    <col min="14088" max="14088" width="19.42578125" style="20" customWidth="1"/>
    <col min="14089" max="14089" width="13.140625" style="20" customWidth="1"/>
    <col min="14090" max="14090" width="14.7109375" style="20" customWidth="1"/>
    <col min="14091" max="14091" width="20.28515625" style="20" customWidth="1"/>
    <col min="14092" max="14092" width="19.140625" style="20" customWidth="1"/>
    <col min="14093" max="14095" width="20" style="20" customWidth="1"/>
    <col min="14096" max="14096" width="8.5703125" style="20"/>
    <col min="14097" max="14097" width="16.140625" style="20" customWidth="1"/>
    <col min="14098" max="14098" width="15.5703125" style="20" customWidth="1"/>
    <col min="14099" max="14099" width="19.42578125" style="20" customWidth="1"/>
    <col min="14100" max="14336" width="8.5703125" style="20"/>
    <col min="14337" max="14337" width="12.7109375" style="20" customWidth="1"/>
    <col min="14338" max="14338" width="12" style="20" customWidth="1"/>
    <col min="14339" max="14339" width="14.5703125" style="20" customWidth="1"/>
    <col min="14340" max="14340" width="13.5703125" style="20" customWidth="1"/>
    <col min="14341" max="14341" width="9" style="20" customWidth="1"/>
    <col min="14342" max="14342" width="20.28515625" style="20" customWidth="1"/>
    <col min="14343" max="14343" width="15.7109375" style="20" customWidth="1"/>
    <col min="14344" max="14344" width="19.42578125" style="20" customWidth="1"/>
    <col min="14345" max="14345" width="13.140625" style="20" customWidth="1"/>
    <col min="14346" max="14346" width="14.7109375" style="20" customWidth="1"/>
    <col min="14347" max="14347" width="20.28515625" style="20" customWidth="1"/>
    <col min="14348" max="14348" width="19.140625" style="20" customWidth="1"/>
    <col min="14349" max="14351" width="20" style="20" customWidth="1"/>
    <col min="14352" max="14352" width="8.5703125" style="20"/>
    <col min="14353" max="14353" width="16.140625" style="20" customWidth="1"/>
    <col min="14354" max="14354" width="15.5703125" style="20" customWidth="1"/>
    <col min="14355" max="14355" width="19.42578125" style="20" customWidth="1"/>
    <col min="14356" max="14592" width="8.5703125" style="20"/>
    <col min="14593" max="14593" width="12.7109375" style="20" customWidth="1"/>
    <col min="14594" max="14594" width="12" style="20" customWidth="1"/>
    <col min="14595" max="14595" width="14.5703125" style="20" customWidth="1"/>
    <col min="14596" max="14596" width="13.5703125" style="20" customWidth="1"/>
    <col min="14597" max="14597" width="9" style="20" customWidth="1"/>
    <col min="14598" max="14598" width="20.28515625" style="20" customWidth="1"/>
    <col min="14599" max="14599" width="15.7109375" style="20" customWidth="1"/>
    <col min="14600" max="14600" width="19.42578125" style="20" customWidth="1"/>
    <col min="14601" max="14601" width="13.140625" style="20" customWidth="1"/>
    <col min="14602" max="14602" width="14.7109375" style="20" customWidth="1"/>
    <col min="14603" max="14603" width="20.28515625" style="20" customWidth="1"/>
    <col min="14604" max="14604" width="19.140625" style="20" customWidth="1"/>
    <col min="14605" max="14607" width="20" style="20" customWidth="1"/>
    <col min="14608" max="14608" width="8.5703125" style="20"/>
    <col min="14609" max="14609" width="16.140625" style="20" customWidth="1"/>
    <col min="14610" max="14610" width="15.5703125" style="20" customWidth="1"/>
    <col min="14611" max="14611" width="19.42578125" style="20" customWidth="1"/>
    <col min="14612" max="14848" width="8.5703125" style="20"/>
    <col min="14849" max="14849" width="12.7109375" style="20" customWidth="1"/>
    <col min="14850" max="14850" width="12" style="20" customWidth="1"/>
    <col min="14851" max="14851" width="14.5703125" style="20" customWidth="1"/>
    <col min="14852" max="14852" width="13.5703125" style="20" customWidth="1"/>
    <col min="14853" max="14853" width="9" style="20" customWidth="1"/>
    <col min="14854" max="14854" width="20.28515625" style="20" customWidth="1"/>
    <col min="14855" max="14855" width="15.7109375" style="20" customWidth="1"/>
    <col min="14856" max="14856" width="19.42578125" style="20" customWidth="1"/>
    <col min="14857" max="14857" width="13.140625" style="20" customWidth="1"/>
    <col min="14858" max="14858" width="14.7109375" style="20" customWidth="1"/>
    <col min="14859" max="14859" width="20.28515625" style="20" customWidth="1"/>
    <col min="14860" max="14860" width="19.140625" style="20" customWidth="1"/>
    <col min="14861" max="14863" width="20" style="20" customWidth="1"/>
    <col min="14864" max="14864" width="8.5703125" style="20"/>
    <col min="14865" max="14865" width="16.140625" style="20" customWidth="1"/>
    <col min="14866" max="14866" width="15.5703125" style="20" customWidth="1"/>
    <col min="14867" max="14867" width="19.42578125" style="20" customWidth="1"/>
    <col min="14868" max="15104" width="8.5703125" style="20"/>
    <col min="15105" max="15105" width="12.7109375" style="20" customWidth="1"/>
    <col min="15106" max="15106" width="12" style="20" customWidth="1"/>
    <col min="15107" max="15107" width="14.5703125" style="20" customWidth="1"/>
    <col min="15108" max="15108" width="13.5703125" style="20" customWidth="1"/>
    <col min="15109" max="15109" width="9" style="20" customWidth="1"/>
    <col min="15110" max="15110" width="20.28515625" style="20" customWidth="1"/>
    <col min="15111" max="15111" width="15.7109375" style="20" customWidth="1"/>
    <col min="15112" max="15112" width="19.42578125" style="20" customWidth="1"/>
    <col min="15113" max="15113" width="13.140625" style="20" customWidth="1"/>
    <col min="15114" max="15114" width="14.7109375" style="20" customWidth="1"/>
    <col min="15115" max="15115" width="20.28515625" style="20" customWidth="1"/>
    <col min="15116" max="15116" width="19.140625" style="20" customWidth="1"/>
    <col min="15117" max="15119" width="20" style="20" customWidth="1"/>
    <col min="15120" max="15120" width="8.5703125" style="20"/>
    <col min="15121" max="15121" width="16.140625" style="20" customWidth="1"/>
    <col min="15122" max="15122" width="15.5703125" style="20" customWidth="1"/>
    <col min="15123" max="15123" width="19.42578125" style="20" customWidth="1"/>
    <col min="15124" max="15360" width="8.5703125" style="20"/>
    <col min="15361" max="15361" width="12.7109375" style="20" customWidth="1"/>
    <col min="15362" max="15362" width="12" style="20" customWidth="1"/>
    <col min="15363" max="15363" width="14.5703125" style="20" customWidth="1"/>
    <col min="15364" max="15364" width="13.5703125" style="20" customWidth="1"/>
    <col min="15365" max="15365" width="9" style="20" customWidth="1"/>
    <col min="15366" max="15366" width="20.28515625" style="20" customWidth="1"/>
    <col min="15367" max="15367" width="15.7109375" style="20" customWidth="1"/>
    <col min="15368" max="15368" width="19.42578125" style="20" customWidth="1"/>
    <col min="15369" max="15369" width="13.140625" style="20" customWidth="1"/>
    <col min="15370" max="15370" width="14.7109375" style="20" customWidth="1"/>
    <col min="15371" max="15371" width="20.28515625" style="20" customWidth="1"/>
    <col min="15372" max="15372" width="19.140625" style="20" customWidth="1"/>
    <col min="15373" max="15375" width="20" style="20" customWidth="1"/>
    <col min="15376" max="15376" width="8.5703125" style="20"/>
    <col min="15377" max="15377" width="16.140625" style="20" customWidth="1"/>
    <col min="15378" max="15378" width="15.5703125" style="20" customWidth="1"/>
    <col min="15379" max="15379" width="19.42578125" style="20" customWidth="1"/>
    <col min="15380" max="15616" width="8.5703125" style="20"/>
    <col min="15617" max="15617" width="12.7109375" style="20" customWidth="1"/>
    <col min="15618" max="15618" width="12" style="20" customWidth="1"/>
    <col min="15619" max="15619" width="14.5703125" style="20" customWidth="1"/>
    <col min="15620" max="15620" width="13.5703125" style="20" customWidth="1"/>
    <col min="15621" max="15621" width="9" style="20" customWidth="1"/>
    <col min="15622" max="15622" width="20.28515625" style="20" customWidth="1"/>
    <col min="15623" max="15623" width="15.7109375" style="20" customWidth="1"/>
    <col min="15624" max="15624" width="19.42578125" style="20" customWidth="1"/>
    <col min="15625" max="15625" width="13.140625" style="20" customWidth="1"/>
    <col min="15626" max="15626" width="14.7109375" style="20" customWidth="1"/>
    <col min="15627" max="15627" width="20.28515625" style="20" customWidth="1"/>
    <col min="15628" max="15628" width="19.140625" style="20" customWidth="1"/>
    <col min="15629" max="15631" width="20" style="20" customWidth="1"/>
    <col min="15632" max="15632" width="8.5703125" style="20"/>
    <col min="15633" max="15633" width="16.140625" style="20" customWidth="1"/>
    <col min="15634" max="15634" width="15.5703125" style="20" customWidth="1"/>
    <col min="15635" max="15635" width="19.42578125" style="20" customWidth="1"/>
    <col min="15636" max="15872" width="8.5703125" style="20"/>
    <col min="15873" max="15873" width="12.7109375" style="20" customWidth="1"/>
    <col min="15874" max="15874" width="12" style="20" customWidth="1"/>
    <col min="15875" max="15875" width="14.5703125" style="20" customWidth="1"/>
    <col min="15876" max="15876" width="13.5703125" style="20" customWidth="1"/>
    <col min="15877" max="15877" width="9" style="20" customWidth="1"/>
    <col min="15878" max="15878" width="20.28515625" style="20" customWidth="1"/>
    <col min="15879" max="15879" width="15.7109375" style="20" customWidth="1"/>
    <col min="15880" max="15880" width="19.42578125" style="20" customWidth="1"/>
    <col min="15881" max="15881" width="13.140625" style="20" customWidth="1"/>
    <col min="15882" max="15882" width="14.7109375" style="20" customWidth="1"/>
    <col min="15883" max="15883" width="20.28515625" style="20" customWidth="1"/>
    <col min="15884" max="15884" width="19.140625" style="20" customWidth="1"/>
    <col min="15885" max="15887" width="20" style="20" customWidth="1"/>
    <col min="15888" max="15888" width="8.5703125" style="20"/>
    <col min="15889" max="15889" width="16.140625" style="20" customWidth="1"/>
    <col min="15890" max="15890" width="15.5703125" style="20" customWidth="1"/>
    <col min="15891" max="15891" width="19.42578125" style="20" customWidth="1"/>
    <col min="15892" max="16128" width="8.5703125" style="20"/>
    <col min="16129" max="16129" width="12.7109375" style="20" customWidth="1"/>
    <col min="16130" max="16130" width="12" style="20" customWidth="1"/>
    <col min="16131" max="16131" width="14.5703125" style="20" customWidth="1"/>
    <col min="16132" max="16132" width="13.5703125" style="20" customWidth="1"/>
    <col min="16133" max="16133" width="9" style="20" customWidth="1"/>
    <col min="16134" max="16134" width="20.28515625" style="20" customWidth="1"/>
    <col min="16135" max="16135" width="15.7109375" style="20" customWidth="1"/>
    <col min="16136" max="16136" width="19.42578125" style="20" customWidth="1"/>
    <col min="16137" max="16137" width="13.140625" style="20" customWidth="1"/>
    <col min="16138" max="16138" width="14.7109375" style="20" customWidth="1"/>
    <col min="16139" max="16139" width="20.28515625" style="20" customWidth="1"/>
    <col min="16140" max="16140" width="19.140625" style="20" customWidth="1"/>
    <col min="16141" max="16143" width="20" style="20" customWidth="1"/>
    <col min="16144" max="16144" width="8.5703125" style="20"/>
    <col min="16145" max="16145" width="16.140625" style="20" customWidth="1"/>
    <col min="16146" max="16146" width="15.5703125" style="20" customWidth="1"/>
    <col min="16147" max="16147" width="19.42578125" style="20" customWidth="1"/>
    <col min="16148" max="16384" width="8.5703125" style="20"/>
  </cols>
  <sheetData>
    <row r="1" spans="1:16" ht="114.6" customHeight="1">
      <c r="A1" s="169"/>
      <c r="B1" s="169"/>
      <c r="C1" s="307" t="s">
        <v>21</v>
      </c>
      <c r="D1" s="163"/>
      <c r="E1" s="163"/>
      <c r="F1" s="163"/>
      <c r="G1" s="163"/>
      <c r="H1" s="163"/>
      <c r="I1" s="164" t="s">
        <v>22</v>
      </c>
      <c r="J1" s="165"/>
      <c r="K1" s="166"/>
      <c r="L1" s="19"/>
      <c r="M1" s="20"/>
      <c r="N1" s="19"/>
      <c r="O1" s="20"/>
      <c r="P1" s="20"/>
    </row>
    <row r="2" spans="1:16" ht="29.1" customHeight="1">
      <c r="A2" s="167" t="s">
        <v>23</v>
      </c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9"/>
      <c r="M2" s="20"/>
      <c r="N2" s="19"/>
      <c r="O2" s="20"/>
      <c r="P2" s="20"/>
    </row>
    <row r="3" spans="1:16" s="19" customFormat="1" ht="27" customHeight="1">
      <c r="A3" s="168" t="s">
        <v>24</v>
      </c>
      <c r="B3" s="168"/>
      <c r="C3" s="168"/>
      <c r="D3" s="168"/>
      <c r="E3" s="168"/>
      <c r="F3" s="168"/>
      <c r="G3" s="168"/>
      <c r="H3" s="168"/>
      <c r="I3" s="168"/>
      <c r="J3" s="168"/>
      <c r="K3" s="168"/>
      <c r="O3" s="21"/>
    </row>
    <row r="4" spans="1:16" s="19" customFormat="1" ht="23.45" customHeight="1">
      <c r="A4" s="157" t="s">
        <v>25</v>
      </c>
      <c r="B4" s="157"/>
      <c r="C4" s="157"/>
      <c r="D4" s="157"/>
      <c r="E4" s="157"/>
      <c r="F4" s="157"/>
      <c r="G4" s="157"/>
      <c r="H4" s="157"/>
      <c r="I4" s="157"/>
      <c r="J4" s="157"/>
      <c r="K4" s="157"/>
      <c r="O4" s="20"/>
    </row>
    <row r="5" spans="1:16" s="19" customFormat="1" ht="23.45" customHeight="1">
      <c r="A5" s="157" t="s">
        <v>26</v>
      </c>
      <c r="B5" s="157"/>
      <c r="C5" s="157"/>
      <c r="D5" s="157"/>
      <c r="E5" s="157"/>
      <c r="F5" s="157"/>
      <c r="G5" s="157"/>
      <c r="H5" s="157" t="s">
        <v>27</v>
      </c>
      <c r="I5" s="157"/>
      <c r="J5" s="157"/>
      <c r="K5" s="157"/>
      <c r="O5" s="20"/>
    </row>
    <row r="6" spans="1:16" s="19" customFormat="1" ht="23.45" customHeight="1">
      <c r="A6" s="156" t="s">
        <v>28</v>
      </c>
      <c r="B6" s="156"/>
      <c r="C6" s="156"/>
      <c r="D6" s="156"/>
      <c r="E6" s="156"/>
      <c r="F6" s="156"/>
      <c r="G6" s="156"/>
      <c r="H6" s="156" t="s">
        <v>29</v>
      </c>
      <c r="I6" s="156"/>
      <c r="J6" s="156"/>
      <c r="K6" s="156"/>
      <c r="N6" s="22"/>
      <c r="O6" s="20"/>
    </row>
    <row r="7" spans="1:16" s="19" customFormat="1" ht="23.45" customHeight="1">
      <c r="A7" s="157" t="s">
        <v>30</v>
      </c>
      <c r="B7" s="157"/>
      <c r="C7" s="94" t="s">
        <v>31</v>
      </c>
      <c r="D7" s="157" t="s">
        <v>32</v>
      </c>
      <c r="E7" s="157"/>
      <c r="F7" s="157"/>
      <c r="G7" s="157"/>
      <c r="H7" s="157" t="s">
        <v>33</v>
      </c>
      <c r="I7" s="157"/>
      <c r="J7" s="157"/>
      <c r="K7" s="157"/>
      <c r="N7" s="20"/>
      <c r="O7" s="20"/>
    </row>
    <row r="8" spans="1:16" s="19" customFormat="1" ht="23.45" customHeight="1">
      <c r="A8" s="158" t="s">
        <v>34</v>
      </c>
      <c r="B8" s="158"/>
      <c r="C8" s="95" t="s">
        <v>35</v>
      </c>
      <c r="D8" s="158" t="s">
        <v>36</v>
      </c>
      <c r="E8" s="158"/>
      <c r="F8" s="158"/>
      <c r="G8" s="158"/>
      <c r="H8" s="158" t="s">
        <v>37</v>
      </c>
      <c r="I8" s="158"/>
      <c r="J8" s="158"/>
      <c r="K8" s="158"/>
      <c r="N8" s="20"/>
      <c r="O8" s="20"/>
    </row>
    <row r="9" spans="1:16" s="19" customFormat="1" ht="24.75" customHeight="1">
      <c r="A9" s="177" t="s">
        <v>38</v>
      </c>
      <c r="B9" s="177"/>
      <c r="C9" s="177"/>
      <c r="D9" s="177"/>
      <c r="E9" s="177"/>
      <c r="F9" s="177"/>
      <c r="G9" s="177"/>
      <c r="H9" s="177"/>
      <c r="I9" s="177"/>
      <c r="J9" s="177"/>
      <c r="K9" s="177"/>
      <c r="N9" s="20"/>
      <c r="O9" s="20"/>
    </row>
    <row r="10" spans="1:16" s="19" customFormat="1" ht="26.25" customHeight="1">
      <c r="A10" s="178"/>
      <c r="B10" s="179"/>
      <c r="C10" s="179"/>
      <c r="D10" s="179"/>
      <c r="E10" s="179"/>
      <c r="F10" s="179"/>
      <c r="G10" s="179"/>
      <c r="H10" s="179"/>
      <c r="I10" s="179"/>
      <c r="J10" s="179"/>
      <c r="K10" s="180"/>
      <c r="N10" s="20"/>
      <c r="O10" s="20"/>
    </row>
    <row r="11" spans="1:16" s="19" customFormat="1" ht="23.45" customHeight="1">
      <c r="A11" s="159" t="s">
        <v>39</v>
      </c>
      <c r="B11" s="159"/>
      <c r="C11" s="159"/>
      <c r="D11" s="159"/>
      <c r="E11" s="159"/>
      <c r="F11" s="159"/>
      <c r="G11" s="159"/>
      <c r="H11" s="159"/>
      <c r="I11" s="159"/>
      <c r="J11" s="159"/>
      <c r="K11" s="159"/>
      <c r="N11" s="20"/>
      <c r="O11" s="20"/>
    </row>
    <row r="12" spans="1:16" s="19" customFormat="1" ht="32.450000000000003" customHeight="1">
      <c r="A12" s="181" t="s">
        <v>40</v>
      </c>
      <c r="B12" s="181"/>
      <c r="C12" s="181"/>
      <c r="D12" s="181"/>
      <c r="E12" s="181"/>
      <c r="F12" s="181"/>
      <c r="G12" s="181"/>
      <c r="H12" s="181" t="s">
        <v>5</v>
      </c>
      <c r="I12" s="181"/>
      <c r="J12" s="181"/>
      <c r="K12" s="181"/>
      <c r="N12" s="20"/>
      <c r="O12" s="20"/>
    </row>
    <row r="13" spans="1:16" s="19" customFormat="1" ht="23.45" customHeight="1">
      <c r="A13" s="156">
        <f>DADOS!B4</f>
        <v>0</v>
      </c>
      <c r="B13" s="156"/>
      <c r="C13" s="156"/>
      <c r="D13" s="156"/>
      <c r="E13" s="156"/>
      <c r="F13" s="156"/>
      <c r="G13" s="156"/>
      <c r="H13" s="156">
        <f>DADOS!B5</f>
        <v>0</v>
      </c>
      <c r="I13" s="156"/>
      <c r="J13" s="156"/>
      <c r="K13" s="156"/>
      <c r="N13" s="20"/>
      <c r="O13" s="20"/>
    </row>
    <row r="14" spans="1:16" s="19" customFormat="1" ht="23.45" customHeight="1">
      <c r="A14" s="157" t="s">
        <v>26</v>
      </c>
      <c r="B14" s="157"/>
      <c r="C14" s="157"/>
      <c r="D14" s="157"/>
      <c r="E14" s="157"/>
      <c r="F14" s="157"/>
      <c r="G14" s="157"/>
      <c r="H14" s="157" t="s">
        <v>27</v>
      </c>
      <c r="I14" s="157"/>
      <c r="J14" s="157"/>
      <c r="K14" s="157"/>
      <c r="N14" s="20"/>
      <c r="O14" s="20"/>
    </row>
    <row r="15" spans="1:16" s="19" customFormat="1" ht="23.45" customHeight="1">
      <c r="A15" s="156"/>
      <c r="B15" s="156"/>
      <c r="C15" s="156"/>
      <c r="D15" s="156"/>
      <c r="E15" s="156"/>
      <c r="F15" s="156"/>
      <c r="G15" s="156"/>
      <c r="H15" s="156"/>
      <c r="I15" s="156"/>
      <c r="J15" s="156"/>
      <c r="K15" s="156"/>
      <c r="N15" s="20"/>
      <c r="O15" s="20"/>
    </row>
    <row r="16" spans="1:16" s="19" customFormat="1" ht="23.45" customHeight="1">
      <c r="A16" s="157" t="s">
        <v>30</v>
      </c>
      <c r="B16" s="157"/>
      <c r="C16" s="94" t="s">
        <v>31</v>
      </c>
      <c r="D16" s="157" t="s">
        <v>32</v>
      </c>
      <c r="E16" s="157"/>
      <c r="F16" s="157"/>
      <c r="G16" s="157"/>
      <c r="H16" s="157" t="s">
        <v>41</v>
      </c>
      <c r="I16" s="157"/>
      <c r="J16" s="157"/>
      <c r="K16" s="157"/>
      <c r="N16" s="20"/>
      <c r="O16" s="20"/>
    </row>
    <row r="17" spans="1:15" s="19" customFormat="1" ht="23.45" customHeight="1">
      <c r="A17" s="156" t="s">
        <v>42</v>
      </c>
      <c r="B17" s="156"/>
      <c r="C17" s="96" t="s">
        <v>35</v>
      </c>
      <c r="D17" s="156"/>
      <c r="E17" s="156"/>
      <c r="F17" s="156"/>
      <c r="G17" s="156"/>
      <c r="H17" s="156"/>
      <c r="I17" s="156"/>
      <c r="J17" s="156"/>
      <c r="K17" s="156"/>
      <c r="N17" s="20"/>
      <c r="O17" s="20"/>
    </row>
    <row r="18" spans="1:15" s="19" customFormat="1" ht="23.45" customHeight="1">
      <c r="A18" s="157" t="s">
        <v>43</v>
      </c>
      <c r="B18" s="157"/>
      <c r="C18" s="94" t="s">
        <v>44</v>
      </c>
      <c r="D18" s="94" t="s">
        <v>45</v>
      </c>
      <c r="E18" s="157" t="s">
        <v>46</v>
      </c>
      <c r="F18" s="157"/>
      <c r="G18" s="157"/>
      <c r="H18" s="157" t="s">
        <v>47</v>
      </c>
      <c r="I18" s="157"/>
      <c r="J18" s="157"/>
      <c r="K18" s="157"/>
      <c r="N18" s="20"/>
      <c r="O18" s="20"/>
    </row>
    <row r="19" spans="1:15" s="19" customFormat="1" ht="30" customHeight="1">
      <c r="A19" s="156"/>
      <c r="B19" s="156"/>
      <c r="C19" s="96"/>
      <c r="D19" s="96"/>
      <c r="E19" s="170"/>
      <c r="F19" s="170"/>
      <c r="G19" s="170"/>
      <c r="H19" s="171"/>
      <c r="I19" s="172"/>
      <c r="J19" s="172"/>
      <c r="K19" s="172"/>
      <c r="N19" s="20"/>
      <c r="O19" s="20"/>
    </row>
    <row r="20" spans="1:15" s="19" customFormat="1" ht="23.45" customHeight="1">
      <c r="A20" s="159" t="s">
        <v>48</v>
      </c>
      <c r="B20" s="159"/>
      <c r="C20" s="159"/>
      <c r="D20" s="159"/>
      <c r="E20" s="159"/>
      <c r="F20" s="159"/>
      <c r="G20" s="159"/>
      <c r="H20" s="159"/>
      <c r="I20" s="159"/>
      <c r="J20" s="159"/>
      <c r="K20" s="159"/>
      <c r="N20" s="20"/>
      <c r="O20" s="20"/>
    </row>
    <row r="21" spans="1:15" s="19" customFormat="1" ht="23.45" customHeight="1">
      <c r="A21" s="157" t="s">
        <v>49</v>
      </c>
      <c r="B21" s="157"/>
      <c r="C21" s="157"/>
      <c r="D21" s="157"/>
      <c r="E21" s="157"/>
      <c r="F21" s="157"/>
      <c r="G21" s="157"/>
      <c r="H21" s="157" t="s">
        <v>50</v>
      </c>
      <c r="I21" s="157"/>
      <c r="J21" s="157"/>
      <c r="K21" s="157"/>
      <c r="N21" s="20"/>
      <c r="O21" s="20"/>
    </row>
    <row r="22" spans="1:15" s="19" customFormat="1" ht="23.45" customHeight="1">
      <c r="A22" s="156"/>
      <c r="B22" s="156"/>
      <c r="C22" s="156"/>
      <c r="D22" s="156"/>
      <c r="E22" s="156"/>
      <c r="F22" s="156"/>
      <c r="G22" s="156"/>
      <c r="H22" s="156"/>
      <c r="I22" s="156"/>
      <c r="J22" s="156"/>
      <c r="K22" s="156"/>
      <c r="N22" s="20"/>
      <c r="O22" s="20"/>
    </row>
    <row r="23" spans="1:15" s="19" customFormat="1" ht="23.45" customHeight="1">
      <c r="A23" s="157" t="s">
        <v>51</v>
      </c>
      <c r="B23" s="157"/>
      <c r="C23" s="157"/>
      <c r="D23" s="157" t="s">
        <v>52</v>
      </c>
      <c r="E23" s="157"/>
      <c r="F23" s="157"/>
      <c r="G23" s="157"/>
      <c r="H23" s="157" t="s">
        <v>53</v>
      </c>
      <c r="I23" s="157"/>
      <c r="J23" s="157"/>
      <c r="K23" s="157"/>
      <c r="N23" s="20"/>
      <c r="O23" s="20"/>
    </row>
    <row r="24" spans="1:15" s="19" customFormat="1" ht="23.45" customHeight="1">
      <c r="A24" s="156"/>
      <c r="B24" s="156"/>
      <c r="C24" s="156"/>
      <c r="D24" s="156"/>
      <c r="E24" s="156"/>
      <c r="F24" s="156"/>
      <c r="G24" s="156"/>
      <c r="H24" s="173"/>
      <c r="I24" s="173"/>
      <c r="J24" s="173"/>
      <c r="K24" s="173"/>
      <c r="N24" s="20"/>
      <c r="O24" s="20"/>
    </row>
    <row r="25" spans="1:15" s="19" customFormat="1" ht="23.45" customHeight="1">
      <c r="A25" s="157" t="s">
        <v>26</v>
      </c>
      <c r="B25" s="157"/>
      <c r="C25" s="157"/>
      <c r="D25" s="157"/>
      <c r="E25" s="157"/>
      <c r="F25" s="157"/>
      <c r="G25" s="157"/>
      <c r="H25" s="157" t="s">
        <v>27</v>
      </c>
      <c r="I25" s="157"/>
      <c r="J25" s="157"/>
      <c r="K25" s="157"/>
      <c r="N25" s="20"/>
      <c r="O25" s="20"/>
    </row>
    <row r="26" spans="1:15" s="19" customFormat="1" ht="23.45" customHeight="1">
      <c r="A26" s="173"/>
      <c r="B26" s="173"/>
      <c r="C26" s="173"/>
      <c r="D26" s="173"/>
      <c r="E26" s="173"/>
      <c r="F26" s="173"/>
      <c r="G26" s="173"/>
      <c r="H26" s="173"/>
      <c r="I26" s="173"/>
      <c r="J26" s="173"/>
      <c r="K26" s="173"/>
      <c r="N26" s="20"/>
      <c r="O26" s="20"/>
    </row>
    <row r="27" spans="1:15" s="19" customFormat="1" ht="32.25" customHeight="1">
      <c r="A27" s="157" t="s">
        <v>30</v>
      </c>
      <c r="B27" s="157"/>
      <c r="C27" s="94" t="s">
        <v>31</v>
      </c>
      <c r="D27" s="174" t="s">
        <v>32</v>
      </c>
      <c r="E27" s="175"/>
      <c r="F27" s="176"/>
      <c r="G27" s="157" t="s">
        <v>54</v>
      </c>
      <c r="H27" s="157"/>
      <c r="I27" s="157" t="s">
        <v>47</v>
      </c>
      <c r="J27" s="157"/>
      <c r="K27" s="157"/>
      <c r="N27" s="20"/>
      <c r="O27" s="20"/>
    </row>
    <row r="28" spans="1:15" s="19" customFormat="1" ht="31.5" customHeight="1">
      <c r="A28" s="184"/>
      <c r="B28" s="184"/>
      <c r="C28" s="119"/>
      <c r="D28" s="185"/>
      <c r="E28" s="185"/>
      <c r="F28" s="185"/>
      <c r="G28" s="173"/>
      <c r="H28" s="173"/>
      <c r="I28" s="186"/>
      <c r="J28" s="186"/>
      <c r="K28" s="186"/>
      <c r="N28" s="20"/>
      <c r="O28" s="20"/>
    </row>
    <row r="29" spans="1:15" s="19" customFormat="1" ht="263.25" customHeight="1">
      <c r="A29" s="187" t="s">
        <v>55</v>
      </c>
      <c r="B29" s="187"/>
      <c r="C29" s="187"/>
      <c r="D29" s="187"/>
      <c r="E29" s="187"/>
      <c r="F29" s="187"/>
      <c r="G29" s="187"/>
      <c r="H29" s="187"/>
      <c r="I29" s="187"/>
      <c r="J29" s="187"/>
      <c r="K29" s="187"/>
      <c r="N29" s="20"/>
      <c r="O29" s="20"/>
    </row>
    <row r="30" spans="1:15" s="19" customFormat="1" ht="22.5" customHeight="1">
      <c r="A30" s="391">
        <f>A22</f>
        <v>0</v>
      </c>
      <c r="B30" s="392"/>
      <c r="C30" s="392"/>
      <c r="D30" s="392"/>
      <c r="E30" s="392"/>
      <c r="F30" s="392"/>
      <c r="G30" s="392"/>
      <c r="H30" s="392"/>
      <c r="I30" s="392"/>
      <c r="J30" s="392"/>
      <c r="K30" s="393"/>
      <c r="N30" s="20"/>
      <c r="O30" s="20"/>
    </row>
    <row r="31" spans="1:15" s="19" customFormat="1" ht="22.5" customHeight="1">
      <c r="A31" s="391">
        <f>H22</f>
        <v>0</v>
      </c>
      <c r="B31" s="392"/>
      <c r="C31" s="392"/>
      <c r="D31" s="392"/>
      <c r="E31" s="392"/>
      <c r="F31" s="392"/>
      <c r="G31" s="392"/>
      <c r="H31" s="392"/>
      <c r="I31" s="392"/>
      <c r="J31" s="392"/>
      <c r="K31" s="393"/>
      <c r="N31" s="20"/>
      <c r="O31" s="20"/>
    </row>
    <row r="32" spans="1:15" s="19" customFormat="1" ht="27" customHeight="1">
      <c r="A32" s="182" t="s">
        <v>56</v>
      </c>
      <c r="B32" s="182"/>
      <c r="C32" s="182"/>
      <c r="D32" s="182"/>
      <c r="E32" s="182"/>
      <c r="F32" s="182"/>
      <c r="G32" s="182"/>
      <c r="H32" s="182"/>
      <c r="I32" s="182"/>
      <c r="J32" s="182"/>
      <c r="K32" s="182"/>
      <c r="N32" s="20"/>
      <c r="O32" s="20"/>
    </row>
    <row r="33" spans="1:15" s="19" customFormat="1" ht="25.5" customHeight="1">
      <c r="A33" s="183" t="s">
        <v>57</v>
      </c>
      <c r="B33" s="183"/>
      <c r="C33" s="183"/>
      <c r="D33" s="183"/>
      <c r="E33" s="183"/>
      <c r="F33" s="183"/>
      <c r="G33" s="183"/>
      <c r="H33" s="183"/>
      <c r="I33" s="183" t="s">
        <v>58</v>
      </c>
      <c r="J33" s="183"/>
      <c r="K33" s="183"/>
      <c r="N33" s="20"/>
      <c r="O33" s="21"/>
    </row>
    <row r="34" spans="1:15" s="19" customFormat="1" ht="21" customHeight="1">
      <c r="A34" s="188" t="s">
        <v>59</v>
      </c>
      <c r="B34" s="188"/>
      <c r="C34" s="188"/>
      <c r="D34" s="188"/>
      <c r="E34" s="188"/>
      <c r="F34" s="188"/>
      <c r="G34" s="188"/>
      <c r="H34" s="188"/>
      <c r="I34" s="94" t="s">
        <v>60</v>
      </c>
      <c r="J34" s="94" t="s">
        <v>61</v>
      </c>
      <c r="K34" s="97">
        <v>12</v>
      </c>
      <c r="N34" s="20"/>
      <c r="O34" s="20"/>
    </row>
    <row r="35" spans="1:15" s="19" customFormat="1" ht="18" customHeight="1">
      <c r="A35" s="188"/>
      <c r="B35" s="188"/>
      <c r="C35" s="188"/>
      <c r="D35" s="188"/>
      <c r="E35" s="188"/>
      <c r="F35" s="188"/>
      <c r="G35" s="188"/>
      <c r="H35" s="188"/>
      <c r="I35" s="98"/>
      <c r="J35" s="98"/>
      <c r="K35" s="99" t="s">
        <v>62</v>
      </c>
      <c r="N35" s="20"/>
      <c r="O35" s="20"/>
    </row>
    <row r="36" spans="1:15" s="19" customFormat="1" ht="27" customHeight="1">
      <c r="A36" s="182" t="s">
        <v>63</v>
      </c>
      <c r="B36" s="182"/>
      <c r="C36" s="182"/>
      <c r="D36" s="182"/>
      <c r="E36" s="182"/>
      <c r="F36" s="182"/>
      <c r="G36" s="182"/>
      <c r="H36" s="182"/>
      <c r="I36" s="182"/>
      <c r="J36" s="182"/>
      <c r="K36" s="182"/>
      <c r="N36" s="20"/>
      <c r="O36" s="20"/>
    </row>
    <row r="37" spans="1:15" s="19" customFormat="1" ht="58.5" customHeight="1">
      <c r="A37" s="189"/>
      <c r="B37" s="190"/>
      <c r="C37" s="190"/>
      <c r="D37" s="190"/>
      <c r="E37" s="190"/>
      <c r="F37" s="190"/>
      <c r="G37" s="190"/>
      <c r="H37" s="190"/>
      <c r="I37" s="190"/>
      <c r="J37" s="190"/>
      <c r="K37" s="191"/>
      <c r="N37" s="20"/>
      <c r="O37" s="20"/>
    </row>
    <row r="38" spans="1:15" s="19" customFormat="1" ht="25.5" customHeight="1">
      <c r="A38" s="182" t="s">
        <v>64</v>
      </c>
      <c r="B38" s="182"/>
      <c r="C38" s="182"/>
      <c r="D38" s="182"/>
      <c r="E38" s="182"/>
      <c r="F38" s="182"/>
      <c r="G38" s="182"/>
      <c r="H38" s="182"/>
      <c r="I38" s="182"/>
      <c r="J38" s="182"/>
      <c r="K38" s="182"/>
      <c r="N38" s="20"/>
      <c r="O38" s="20"/>
    </row>
    <row r="39" spans="1:15" s="19" customFormat="1" ht="56.25" customHeight="1">
      <c r="A39" s="192"/>
      <c r="B39" s="193"/>
      <c r="C39" s="193"/>
      <c r="D39" s="193"/>
      <c r="E39" s="193"/>
      <c r="F39" s="193"/>
      <c r="G39" s="193"/>
      <c r="H39" s="193"/>
      <c r="I39" s="193"/>
      <c r="J39" s="193"/>
      <c r="K39" s="194"/>
      <c r="N39" s="20"/>
      <c r="O39" s="20"/>
    </row>
    <row r="40" spans="1:15" s="19" customFormat="1" ht="409.5" customHeight="1">
      <c r="A40" s="195"/>
      <c r="B40" s="196"/>
      <c r="C40" s="196"/>
      <c r="D40" s="196"/>
      <c r="E40" s="196"/>
      <c r="F40" s="196"/>
      <c r="G40" s="196"/>
      <c r="H40" s="196"/>
      <c r="I40" s="196"/>
      <c r="J40" s="196"/>
      <c r="K40" s="197"/>
      <c r="N40" s="20"/>
      <c r="O40" s="20"/>
    </row>
    <row r="41" spans="1:15" s="19" customFormat="1" ht="24.75" customHeight="1">
      <c r="A41" s="198" t="s">
        <v>65</v>
      </c>
      <c r="B41" s="198"/>
      <c r="C41" s="198"/>
      <c r="D41" s="198"/>
      <c r="E41" s="198"/>
      <c r="F41" s="198"/>
      <c r="G41" s="198"/>
      <c r="H41" s="198"/>
      <c r="I41" s="198"/>
      <c r="J41" s="198"/>
      <c r="K41" s="198"/>
      <c r="N41" s="20"/>
      <c r="O41" s="20"/>
    </row>
    <row r="42" spans="1:15" s="19" customFormat="1" ht="56.25" customHeight="1">
      <c r="A42" s="199"/>
      <c r="B42" s="200"/>
      <c r="C42" s="200"/>
      <c r="D42" s="200"/>
      <c r="E42" s="200"/>
      <c r="F42" s="200"/>
      <c r="G42" s="200"/>
      <c r="H42" s="200"/>
      <c r="I42" s="200"/>
      <c r="J42" s="200"/>
      <c r="K42" s="201"/>
      <c r="N42" s="20"/>
      <c r="O42" s="20"/>
    </row>
    <row r="43" spans="1:15" s="19" customFormat="1" ht="23.25" customHeight="1">
      <c r="A43" s="198" t="s">
        <v>66</v>
      </c>
      <c r="B43" s="198"/>
      <c r="C43" s="198"/>
      <c r="D43" s="198"/>
      <c r="E43" s="198"/>
      <c r="F43" s="198"/>
      <c r="G43" s="198"/>
      <c r="H43" s="198"/>
      <c r="I43" s="198"/>
      <c r="J43" s="198"/>
      <c r="K43" s="198"/>
      <c r="N43" s="20"/>
      <c r="O43" s="20"/>
    </row>
    <row r="44" spans="1:15" s="19" customFormat="1" ht="62.45" customHeight="1">
      <c r="A44" s="202"/>
      <c r="B44" s="203"/>
      <c r="C44" s="203"/>
      <c r="D44" s="203"/>
      <c r="E44" s="203"/>
      <c r="F44" s="203"/>
      <c r="G44" s="203"/>
      <c r="H44" s="203"/>
      <c r="I44" s="203"/>
      <c r="J44" s="203"/>
      <c r="K44" s="204"/>
      <c r="N44" s="20"/>
      <c r="O44" s="20"/>
    </row>
    <row r="45" spans="1:15" s="19" customFormat="1" ht="23.25" customHeight="1">
      <c r="A45" s="198" t="s">
        <v>67</v>
      </c>
      <c r="B45" s="198"/>
      <c r="C45" s="198"/>
      <c r="D45" s="198"/>
      <c r="E45" s="198"/>
      <c r="F45" s="198"/>
      <c r="G45" s="198"/>
      <c r="H45" s="198"/>
      <c r="I45" s="198"/>
      <c r="J45" s="198"/>
      <c r="K45" s="198"/>
      <c r="N45" s="20"/>
      <c r="O45" s="20"/>
    </row>
    <row r="46" spans="1:15" s="19" customFormat="1" ht="58.15" customHeight="1">
      <c r="A46" s="202"/>
      <c r="B46" s="203"/>
      <c r="C46" s="203"/>
      <c r="D46" s="203"/>
      <c r="E46" s="203"/>
      <c r="F46" s="203"/>
      <c r="G46" s="203"/>
      <c r="H46" s="203"/>
      <c r="I46" s="203"/>
      <c r="J46" s="203"/>
      <c r="K46" s="204"/>
      <c r="N46" s="20"/>
      <c r="O46" s="20"/>
    </row>
    <row r="47" spans="1:15" s="19" customFormat="1" ht="23.25" customHeight="1">
      <c r="A47" s="198" t="s">
        <v>68</v>
      </c>
      <c r="B47" s="198"/>
      <c r="C47" s="198"/>
      <c r="D47" s="198"/>
      <c r="E47" s="198"/>
      <c r="F47" s="198"/>
      <c r="G47" s="198"/>
      <c r="H47" s="198"/>
      <c r="I47" s="198"/>
      <c r="J47" s="198"/>
      <c r="K47" s="198"/>
      <c r="N47" s="20"/>
      <c r="O47" s="20"/>
    </row>
    <row r="48" spans="1:15" s="19" customFormat="1" ht="117.75" customHeight="1">
      <c r="A48" s="199"/>
      <c r="B48" s="200"/>
      <c r="C48" s="200"/>
      <c r="D48" s="200"/>
      <c r="E48" s="200"/>
      <c r="F48" s="200"/>
      <c r="G48" s="200"/>
      <c r="H48" s="200"/>
      <c r="I48" s="200"/>
      <c r="J48" s="200"/>
      <c r="K48" s="201"/>
      <c r="N48" s="20"/>
      <c r="O48" s="20"/>
    </row>
    <row r="49" spans="1:16" s="19" customFormat="1" ht="19.149999999999999" customHeight="1">
      <c r="A49" s="198" t="s">
        <v>69</v>
      </c>
      <c r="B49" s="198"/>
      <c r="C49" s="198"/>
      <c r="D49" s="198"/>
      <c r="E49" s="198"/>
      <c r="F49" s="198"/>
      <c r="G49" s="198"/>
      <c r="H49" s="198"/>
      <c r="I49" s="198"/>
      <c r="J49" s="198"/>
      <c r="K49" s="198"/>
      <c r="N49" s="20"/>
      <c r="O49" s="20"/>
    </row>
    <row r="50" spans="1:16" s="19" customFormat="1" ht="24" customHeight="1">
      <c r="A50" s="198" t="s">
        <v>70</v>
      </c>
      <c r="B50" s="198"/>
      <c r="C50" s="198"/>
      <c r="D50" s="198"/>
      <c r="E50" s="198"/>
      <c r="F50" s="198"/>
      <c r="G50" s="198"/>
      <c r="H50" s="209"/>
      <c r="I50" s="209"/>
      <c r="J50" s="209"/>
      <c r="K50" s="209"/>
      <c r="N50" s="20"/>
      <c r="O50" s="20"/>
    </row>
    <row r="51" spans="1:16" s="19" customFormat="1" ht="49.5" customHeight="1">
      <c r="A51" s="115" t="s">
        <v>71</v>
      </c>
      <c r="B51" s="205" t="s">
        <v>72</v>
      </c>
      <c r="C51" s="206"/>
      <c r="D51" s="206"/>
      <c r="E51" s="207"/>
      <c r="F51" s="205" t="s">
        <v>73</v>
      </c>
      <c r="G51" s="206"/>
      <c r="H51" s="116" t="s">
        <v>74</v>
      </c>
      <c r="I51" s="210" t="s">
        <v>75</v>
      </c>
      <c r="J51" s="210"/>
      <c r="K51" s="116" t="s">
        <v>76</v>
      </c>
      <c r="N51" s="20"/>
      <c r="O51" s="21"/>
    </row>
    <row r="52" spans="1:16" s="19" customFormat="1" ht="81" customHeight="1">
      <c r="A52" s="117">
        <v>1</v>
      </c>
      <c r="B52" s="208"/>
      <c r="C52" s="208"/>
      <c r="D52" s="208"/>
      <c r="E52" s="208"/>
      <c r="F52" s="208" t="s">
        <v>77</v>
      </c>
      <c r="G52" s="208"/>
      <c r="H52" s="113"/>
      <c r="I52" s="216"/>
      <c r="J52" s="216"/>
      <c r="K52" s="106"/>
      <c r="L52" s="24"/>
      <c r="M52" s="25"/>
      <c r="N52" s="20"/>
      <c r="O52" s="20"/>
    </row>
    <row r="53" spans="1:16" s="19" customFormat="1" ht="59.25" customHeight="1">
      <c r="A53" s="117">
        <v>2</v>
      </c>
      <c r="B53" s="208"/>
      <c r="C53" s="208"/>
      <c r="D53" s="208"/>
      <c r="E53" s="208"/>
      <c r="F53" s="208" t="s">
        <v>77</v>
      </c>
      <c r="G53" s="208"/>
      <c r="H53" s="114"/>
      <c r="I53" s="217"/>
      <c r="J53" s="217"/>
      <c r="K53" s="106"/>
      <c r="L53" s="24"/>
      <c r="M53" s="25"/>
      <c r="N53" s="20"/>
      <c r="O53" s="20"/>
    </row>
    <row r="54" spans="1:16" s="19" customFormat="1" ht="37.5" customHeight="1">
      <c r="A54" s="214" t="s">
        <v>78</v>
      </c>
      <c r="B54" s="215"/>
      <c r="C54" s="215"/>
      <c r="D54" s="215"/>
      <c r="E54" s="215"/>
      <c r="F54" s="215"/>
      <c r="G54" s="215"/>
      <c r="H54" s="215"/>
      <c r="I54" s="215"/>
      <c r="J54" s="215"/>
      <c r="K54" s="215"/>
      <c r="L54" s="24"/>
      <c r="M54" s="25"/>
      <c r="N54" s="20"/>
      <c r="O54" s="20"/>
    </row>
    <row r="55" spans="1:16" s="19" customFormat="1" ht="51.75" customHeight="1">
      <c r="A55" s="100" t="s">
        <v>79</v>
      </c>
      <c r="B55" s="100" t="s">
        <v>80</v>
      </c>
      <c r="C55" s="205" t="s">
        <v>81</v>
      </c>
      <c r="D55" s="206"/>
      <c r="E55" s="206"/>
      <c r="F55" s="207"/>
      <c r="G55" s="100" t="s">
        <v>82</v>
      </c>
      <c r="H55" s="100" t="s">
        <v>83</v>
      </c>
      <c r="I55" s="100" t="s">
        <v>84</v>
      </c>
      <c r="J55" s="100" t="s">
        <v>85</v>
      </c>
      <c r="K55" s="100" t="s">
        <v>86</v>
      </c>
      <c r="L55" s="24"/>
      <c r="M55" s="25"/>
      <c r="N55" s="20"/>
      <c r="O55" s="20"/>
    </row>
    <row r="56" spans="1:16" s="19" customFormat="1" ht="33.75" customHeight="1">
      <c r="A56" s="101"/>
      <c r="B56" s="102"/>
      <c r="C56" s="211"/>
      <c r="D56" s="212"/>
      <c r="E56" s="212"/>
      <c r="F56" s="213"/>
      <c r="G56" s="102"/>
      <c r="H56" s="102"/>
      <c r="I56" s="103"/>
      <c r="J56" s="103"/>
      <c r="K56" s="104"/>
      <c r="L56" s="24"/>
      <c r="M56" s="25"/>
      <c r="N56" s="20"/>
      <c r="O56" s="20"/>
    </row>
    <row r="57" spans="1:16" s="19" customFormat="1" ht="30" customHeight="1">
      <c r="A57" s="101"/>
      <c r="B57" s="102"/>
      <c r="C57" s="211"/>
      <c r="D57" s="212"/>
      <c r="E57" s="212"/>
      <c r="F57" s="213"/>
      <c r="G57" s="102"/>
      <c r="H57" s="102"/>
      <c r="I57" s="105"/>
      <c r="J57" s="105"/>
      <c r="K57" s="104"/>
      <c r="L57" s="24"/>
      <c r="M57" s="25"/>
      <c r="N57" s="20"/>
      <c r="O57" s="20"/>
    </row>
    <row r="58" spans="1:16" s="19" customFormat="1" ht="31.5" customHeight="1">
      <c r="A58" s="101"/>
      <c r="B58" s="102"/>
      <c r="C58" s="211"/>
      <c r="D58" s="212"/>
      <c r="E58" s="212"/>
      <c r="F58" s="213"/>
      <c r="G58" s="102"/>
      <c r="H58" s="102"/>
      <c r="I58" s="103"/>
      <c r="J58" s="103"/>
      <c r="K58" s="104"/>
      <c r="L58" s="24"/>
      <c r="M58" s="25"/>
      <c r="N58" s="20"/>
      <c r="O58" s="20"/>
    </row>
    <row r="59" spans="1:16" ht="36.950000000000003" customHeight="1">
      <c r="A59" s="101"/>
      <c r="B59" s="102"/>
      <c r="C59" s="211"/>
      <c r="D59" s="212"/>
      <c r="E59" s="212"/>
      <c r="F59" s="213"/>
      <c r="G59" s="102"/>
      <c r="H59" s="102"/>
      <c r="I59" s="105"/>
      <c r="J59" s="105"/>
      <c r="K59" s="104"/>
      <c r="L59" s="24"/>
      <c r="M59" s="24"/>
      <c r="N59" s="24"/>
      <c r="O59" s="20"/>
      <c r="P59" s="20"/>
    </row>
    <row r="60" spans="1:16" ht="36.950000000000003" customHeight="1">
      <c r="A60" s="101"/>
      <c r="B60" s="102"/>
      <c r="C60" s="211"/>
      <c r="D60" s="212"/>
      <c r="E60" s="212"/>
      <c r="F60" s="213"/>
      <c r="G60" s="102"/>
      <c r="H60" s="102"/>
      <c r="I60" s="103"/>
      <c r="J60" s="103"/>
      <c r="K60" s="104"/>
      <c r="L60" s="24"/>
      <c r="M60" s="24"/>
      <c r="N60" s="24"/>
      <c r="O60" s="20"/>
      <c r="P60" s="20"/>
    </row>
    <row r="61" spans="1:16" ht="36.950000000000003" customHeight="1">
      <c r="A61" s="101"/>
      <c r="B61" s="102"/>
      <c r="C61" s="211"/>
      <c r="D61" s="212"/>
      <c r="E61" s="212"/>
      <c r="F61" s="213"/>
      <c r="G61" s="102"/>
      <c r="H61" s="102"/>
      <c r="I61" s="105"/>
      <c r="J61" s="105"/>
      <c r="K61" s="104"/>
      <c r="L61" s="24"/>
      <c r="M61" s="24"/>
      <c r="N61" s="24"/>
      <c r="O61" s="20"/>
      <c r="P61" s="20"/>
    </row>
    <row r="62" spans="1:16" ht="36.950000000000003" customHeight="1">
      <c r="A62" s="101"/>
      <c r="B62" s="102"/>
      <c r="C62" s="211"/>
      <c r="D62" s="212"/>
      <c r="E62" s="212"/>
      <c r="F62" s="213"/>
      <c r="G62" s="102"/>
      <c r="H62" s="102"/>
      <c r="I62" s="103"/>
      <c r="J62" s="103"/>
      <c r="K62" s="104"/>
      <c r="L62" s="24"/>
      <c r="M62" s="24"/>
      <c r="N62" s="24"/>
      <c r="O62" s="20"/>
      <c r="P62" s="20"/>
    </row>
    <row r="63" spans="1:16" ht="24" customHeight="1">
      <c r="A63" s="218" t="s">
        <v>87</v>
      </c>
      <c r="B63" s="218"/>
      <c r="C63" s="218"/>
      <c r="D63" s="218"/>
      <c r="E63" s="218"/>
      <c r="F63" s="218"/>
      <c r="G63" s="218"/>
      <c r="H63" s="218"/>
      <c r="I63" s="218"/>
      <c r="J63" s="218"/>
      <c r="K63" s="218"/>
      <c r="L63" s="24"/>
      <c r="M63" s="24"/>
      <c r="N63" s="24"/>
      <c r="O63" s="20"/>
      <c r="P63" s="20"/>
    </row>
    <row r="64" spans="1:16" ht="36" customHeight="1">
      <c r="A64" s="221" t="s">
        <v>88</v>
      </c>
      <c r="B64" s="221"/>
      <c r="C64" s="221"/>
      <c r="D64" s="221"/>
      <c r="E64" s="221"/>
      <c r="F64" s="221"/>
      <c r="G64" s="221"/>
      <c r="H64" s="221" t="s">
        <v>89</v>
      </c>
      <c r="I64" s="221"/>
      <c r="J64" s="219" t="s">
        <v>90</v>
      </c>
      <c r="K64" s="219"/>
      <c r="L64" s="19"/>
      <c r="M64" s="20"/>
      <c r="N64" s="19"/>
      <c r="O64" s="21"/>
      <c r="P64" s="20"/>
    </row>
    <row r="65" spans="1:16" ht="51" customHeight="1">
      <c r="A65" s="345" t="s">
        <v>91</v>
      </c>
      <c r="B65" s="346"/>
      <c r="C65" s="347"/>
      <c r="D65" s="225" t="s">
        <v>92</v>
      </c>
      <c r="E65" s="225"/>
      <c r="F65" s="225"/>
      <c r="G65" s="225"/>
      <c r="H65" s="222">
        <f>J65/K34</f>
        <v>0</v>
      </c>
      <c r="I65" s="222"/>
      <c r="J65" s="220">
        <f>'PESSOAL - CLT'!G58</f>
        <v>0</v>
      </c>
      <c r="K65" s="220"/>
      <c r="L65" s="223"/>
      <c r="M65" s="224"/>
      <c r="N65" s="19"/>
      <c r="O65" s="20"/>
      <c r="P65" s="20"/>
    </row>
    <row r="66" spans="1:16" ht="47.45" customHeight="1">
      <c r="A66" s="348"/>
      <c r="B66" s="349"/>
      <c r="C66" s="350"/>
      <c r="D66" s="225" t="s">
        <v>93</v>
      </c>
      <c r="E66" s="225"/>
      <c r="F66" s="225"/>
      <c r="G66" s="225"/>
      <c r="H66" s="222">
        <f>J66/K34</f>
        <v>0</v>
      </c>
      <c r="I66" s="222"/>
      <c r="J66" s="220">
        <f>'PESSOAL - CLT'!P58</f>
        <v>0</v>
      </c>
      <c r="K66" s="220"/>
      <c r="L66" s="223"/>
      <c r="M66" s="224"/>
      <c r="N66" s="19"/>
      <c r="O66" s="20"/>
      <c r="P66" s="20"/>
    </row>
    <row r="67" spans="1:16" ht="47.45" customHeight="1">
      <c r="A67" s="351"/>
      <c r="B67" s="352"/>
      <c r="C67" s="353"/>
      <c r="D67" s="225" t="s">
        <v>94</v>
      </c>
      <c r="E67" s="225"/>
      <c r="F67" s="225"/>
      <c r="G67" s="225"/>
      <c r="H67" s="222">
        <f>J67/K34</f>
        <v>0</v>
      </c>
      <c r="I67" s="222"/>
      <c r="J67" s="220">
        <f>'PESSOAL - CLT'!Y58</f>
        <v>0</v>
      </c>
      <c r="K67" s="220"/>
      <c r="L67" s="26"/>
      <c r="M67" s="140"/>
      <c r="N67" s="19"/>
      <c r="O67" s="20"/>
      <c r="P67" s="20"/>
    </row>
    <row r="68" spans="1:16" ht="68.25" customHeight="1">
      <c r="A68" s="226" t="s">
        <v>95</v>
      </c>
      <c r="B68" s="226"/>
      <c r="C68" s="226"/>
      <c r="D68" s="225" t="s">
        <v>96</v>
      </c>
      <c r="E68" s="225"/>
      <c r="F68" s="225"/>
      <c r="G68" s="225"/>
      <c r="H68" s="222">
        <f>J68/K34</f>
        <v>0</v>
      </c>
      <c r="I68" s="222"/>
      <c r="J68" s="220">
        <f>'SERVIÇOS TERCEIROS'!E26</f>
        <v>0</v>
      </c>
      <c r="K68" s="220"/>
      <c r="L68" s="26"/>
      <c r="M68" s="27"/>
      <c r="N68" s="27"/>
      <c r="O68" s="20"/>
      <c r="P68" s="20"/>
    </row>
    <row r="69" spans="1:16" ht="54.75" customHeight="1">
      <c r="A69" s="226" t="s">
        <v>97</v>
      </c>
      <c r="B69" s="226"/>
      <c r="C69" s="226"/>
      <c r="D69" s="225" t="s">
        <v>98</v>
      </c>
      <c r="E69" s="225"/>
      <c r="F69" s="225"/>
      <c r="G69" s="225"/>
      <c r="H69" s="222">
        <f>J69/K34</f>
        <v>0</v>
      </c>
      <c r="I69" s="222"/>
      <c r="J69" s="220">
        <f>'MATERIAIS CONSUMO'!E26</f>
        <v>0</v>
      </c>
      <c r="K69" s="220"/>
      <c r="L69" s="28"/>
      <c r="M69" s="20"/>
      <c r="N69" s="19"/>
      <c r="O69" s="20"/>
      <c r="P69" s="20"/>
    </row>
    <row r="70" spans="1:16" ht="59.25" customHeight="1">
      <c r="A70" s="226" t="s">
        <v>99</v>
      </c>
      <c r="B70" s="226"/>
      <c r="C70" s="226"/>
      <c r="D70" s="225" t="s">
        <v>100</v>
      </c>
      <c r="E70" s="225"/>
      <c r="F70" s="225"/>
      <c r="G70" s="225"/>
      <c r="H70" s="222">
        <f>J70/K34</f>
        <v>0</v>
      </c>
      <c r="I70" s="222"/>
      <c r="J70" s="220">
        <f>'CUSTOS INDIRETOS'!E26</f>
        <v>0</v>
      </c>
      <c r="K70" s="220"/>
      <c r="L70" s="29"/>
      <c r="M70" s="20"/>
      <c r="N70" s="19"/>
      <c r="O70" s="20"/>
      <c r="P70" s="20"/>
    </row>
    <row r="71" spans="1:16" ht="66" customHeight="1">
      <c r="A71" s="226" t="s">
        <v>101</v>
      </c>
      <c r="B71" s="226"/>
      <c r="C71" s="226"/>
      <c r="D71" s="225" t="s">
        <v>102</v>
      </c>
      <c r="E71" s="225"/>
      <c r="F71" s="225"/>
      <c r="G71" s="225"/>
      <c r="H71" s="222">
        <f>J71/K34</f>
        <v>0</v>
      </c>
      <c r="I71" s="222"/>
      <c r="J71" s="220">
        <f>INVESTIMENTO!E26</f>
        <v>0</v>
      </c>
      <c r="K71" s="220"/>
      <c r="L71" s="29"/>
      <c r="M71" s="20"/>
      <c r="N71" s="19"/>
      <c r="O71" s="20"/>
      <c r="P71" s="20"/>
    </row>
    <row r="72" spans="1:16" ht="26.25" customHeight="1">
      <c r="A72" s="238" t="s">
        <v>103</v>
      </c>
      <c r="B72" s="239"/>
      <c r="C72" s="239"/>
      <c r="D72" s="239"/>
      <c r="E72" s="239"/>
      <c r="F72" s="239"/>
      <c r="G72" s="239"/>
      <c r="H72" s="239"/>
      <c r="I72" s="240"/>
      <c r="J72" s="241">
        <f>SUM(J65:K71)</f>
        <v>0</v>
      </c>
      <c r="K72" s="242"/>
      <c r="L72" s="118"/>
      <c r="M72" s="31"/>
      <c r="N72" s="19"/>
      <c r="O72" s="20"/>
      <c r="P72" s="20"/>
    </row>
    <row r="73" spans="1:16" ht="42.75" customHeight="1">
      <c r="A73" s="243" t="s">
        <v>104</v>
      </c>
      <c r="B73" s="244"/>
      <c r="C73" s="244"/>
      <c r="D73" s="244"/>
      <c r="E73" s="244"/>
      <c r="F73" s="244"/>
      <c r="G73" s="244"/>
      <c r="H73" s="244"/>
      <c r="I73" s="244"/>
      <c r="J73" s="244"/>
      <c r="K73" s="244"/>
      <c r="L73" s="19"/>
      <c r="M73" s="20"/>
      <c r="N73" s="19"/>
      <c r="O73" s="20"/>
      <c r="P73" s="20"/>
    </row>
    <row r="74" spans="1:16" ht="146.25" customHeight="1">
      <c r="A74" s="245" t="s">
        <v>105</v>
      </c>
      <c r="B74" s="246"/>
      <c r="C74" s="246"/>
      <c r="D74" s="246"/>
      <c r="E74" s="246"/>
      <c r="F74" s="246"/>
      <c r="G74" s="246"/>
      <c r="H74" s="246"/>
      <c r="I74" s="246"/>
      <c r="J74" s="246"/>
      <c r="K74" s="246"/>
      <c r="L74" s="19"/>
      <c r="M74" s="20"/>
      <c r="N74" s="19"/>
      <c r="O74" s="20"/>
      <c r="P74" s="20"/>
    </row>
    <row r="75" spans="1:16" ht="31.9" customHeight="1">
      <c r="A75" s="243" t="s">
        <v>106</v>
      </c>
      <c r="B75" s="244"/>
      <c r="C75" s="244"/>
      <c r="D75" s="244"/>
      <c r="E75" s="244"/>
      <c r="F75" s="244"/>
      <c r="G75" s="244"/>
      <c r="H75" s="244"/>
      <c r="I75" s="244"/>
      <c r="J75" s="244"/>
      <c r="K75" s="244"/>
      <c r="L75" s="30"/>
      <c r="M75" s="20"/>
      <c r="N75" s="19"/>
      <c r="O75" s="20"/>
      <c r="P75" s="20"/>
    </row>
    <row r="76" spans="1:16" ht="27.75" customHeight="1">
      <c r="A76" s="233" t="s">
        <v>107</v>
      </c>
      <c r="B76" s="233" t="s">
        <v>108</v>
      </c>
      <c r="C76" s="233"/>
      <c r="D76" s="233"/>
      <c r="E76" s="233"/>
      <c r="F76" s="233"/>
      <c r="G76" s="233"/>
      <c r="H76" s="249" t="s">
        <v>109</v>
      </c>
      <c r="I76" s="250"/>
      <c r="J76" s="250"/>
      <c r="K76" s="251"/>
      <c r="L76" s="19"/>
      <c r="M76" s="20"/>
      <c r="N76" s="19"/>
      <c r="O76" s="20"/>
      <c r="P76" s="20"/>
    </row>
    <row r="77" spans="1:16" ht="33.75" customHeight="1">
      <c r="A77" s="233"/>
      <c r="B77" s="110" t="s">
        <v>110</v>
      </c>
      <c r="C77" s="110" t="s">
        <v>111</v>
      </c>
      <c r="D77" s="234" t="s">
        <v>112</v>
      </c>
      <c r="E77" s="234"/>
      <c r="F77" s="234" t="s">
        <v>113</v>
      </c>
      <c r="G77" s="234"/>
      <c r="H77" s="111" t="s">
        <v>110</v>
      </c>
      <c r="I77" s="109" t="s">
        <v>111</v>
      </c>
      <c r="J77" s="107" t="s">
        <v>112</v>
      </c>
      <c r="K77" s="108" t="s">
        <v>113</v>
      </c>
      <c r="L77" s="19"/>
      <c r="M77" s="20"/>
      <c r="N77" s="19"/>
      <c r="O77" s="20"/>
      <c r="P77" s="20"/>
    </row>
    <row r="78" spans="1:16" ht="33.75" customHeight="1">
      <c r="A78" s="160"/>
      <c r="B78" s="144"/>
      <c r="C78" s="146"/>
      <c r="D78" s="150"/>
      <c r="E78" s="150"/>
      <c r="F78" s="143"/>
      <c r="G78" s="143"/>
      <c r="H78" s="121"/>
      <c r="I78" s="122"/>
      <c r="J78" s="123"/>
      <c r="K78" s="124"/>
      <c r="L78" s="19"/>
      <c r="M78" s="20"/>
      <c r="N78" s="19"/>
      <c r="O78" s="20"/>
      <c r="P78" s="20"/>
    </row>
    <row r="79" spans="1:16" ht="33.75" customHeight="1">
      <c r="A79" s="161"/>
      <c r="B79" s="145"/>
      <c r="C79" s="147"/>
      <c r="D79" s="148"/>
      <c r="E79" s="149"/>
      <c r="F79" s="143"/>
      <c r="G79" s="143"/>
      <c r="H79" s="121"/>
      <c r="I79" s="122"/>
      <c r="J79" s="123"/>
      <c r="K79" s="124"/>
      <c r="L79" s="19"/>
      <c r="M79" s="20"/>
      <c r="N79" s="19"/>
      <c r="O79" s="20"/>
      <c r="P79" s="20"/>
    </row>
    <row r="80" spans="1:16" ht="33.75" customHeight="1">
      <c r="A80" s="161"/>
      <c r="B80" s="120"/>
      <c r="C80" s="132"/>
      <c r="D80" s="150"/>
      <c r="E80" s="150"/>
      <c r="F80" s="143"/>
      <c r="G80" s="143"/>
      <c r="H80" s="121"/>
      <c r="I80" s="122"/>
      <c r="J80" s="123"/>
      <c r="K80" s="124"/>
      <c r="L80" s="19"/>
      <c r="M80" s="20"/>
      <c r="N80" s="19"/>
      <c r="O80" s="20"/>
      <c r="P80" s="20"/>
    </row>
    <row r="81" spans="1:16" ht="33.75" customHeight="1">
      <c r="A81" s="161"/>
      <c r="B81" s="120"/>
      <c r="C81" s="132"/>
      <c r="D81" s="150"/>
      <c r="E81" s="150"/>
      <c r="F81" s="143"/>
      <c r="G81" s="143"/>
      <c r="H81" s="121"/>
      <c r="I81" s="122"/>
      <c r="J81" s="123"/>
      <c r="K81" s="124"/>
      <c r="L81" s="19"/>
      <c r="M81" s="20"/>
      <c r="N81" s="19"/>
      <c r="O81" s="20"/>
      <c r="P81" s="20"/>
    </row>
    <row r="82" spans="1:16" ht="33.75" customHeight="1">
      <c r="A82" s="161"/>
      <c r="B82" s="120"/>
      <c r="C82" s="132"/>
      <c r="D82" s="150"/>
      <c r="E82" s="150"/>
      <c r="F82" s="143"/>
      <c r="G82" s="143"/>
      <c r="H82" s="121"/>
      <c r="I82" s="122"/>
      <c r="J82" s="123"/>
      <c r="K82" s="124"/>
      <c r="L82" s="19"/>
      <c r="M82" s="20"/>
      <c r="N82" s="19"/>
      <c r="O82" s="20"/>
      <c r="P82" s="20"/>
    </row>
    <row r="83" spans="1:16" ht="33.75" customHeight="1">
      <c r="A83" s="161"/>
      <c r="B83" s="120"/>
      <c r="C83" s="132"/>
      <c r="D83" s="150"/>
      <c r="E83" s="150"/>
      <c r="F83" s="143"/>
      <c r="G83" s="143"/>
      <c r="H83" s="121"/>
      <c r="I83" s="122"/>
      <c r="J83" s="123"/>
      <c r="K83" s="124"/>
      <c r="L83" s="19"/>
      <c r="M83" s="20"/>
      <c r="N83" s="19"/>
      <c r="O83" s="20"/>
      <c r="P83" s="20"/>
    </row>
    <row r="84" spans="1:16" ht="33.75" customHeight="1">
      <c r="A84" s="161"/>
      <c r="B84" s="120"/>
      <c r="C84" s="132"/>
      <c r="D84" s="150"/>
      <c r="E84" s="150"/>
      <c r="F84" s="143"/>
      <c r="G84" s="143"/>
      <c r="H84" s="121"/>
      <c r="I84" s="122"/>
      <c r="J84" s="123"/>
      <c r="K84" s="124"/>
      <c r="L84" s="19"/>
      <c r="M84" s="20"/>
      <c r="N84" s="19"/>
      <c r="O84" s="20"/>
      <c r="P84" s="20"/>
    </row>
    <row r="85" spans="1:16" ht="33.75" customHeight="1">
      <c r="A85" s="161"/>
      <c r="B85" s="120"/>
      <c r="C85" s="132"/>
      <c r="D85" s="150"/>
      <c r="E85" s="150"/>
      <c r="F85" s="143"/>
      <c r="G85" s="143"/>
      <c r="H85" s="121"/>
      <c r="I85" s="122"/>
      <c r="J85" s="123"/>
      <c r="K85" s="124"/>
      <c r="L85" s="19"/>
      <c r="M85" s="20"/>
      <c r="N85" s="19"/>
      <c r="O85" s="20"/>
      <c r="P85" s="20"/>
    </row>
    <row r="86" spans="1:16" ht="33.75" customHeight="1">
      <c r="A86" s="161"/>
      <c r="B86" s="120"/>
      <c r="C86" s="132"/>
      <c r="D86" s="150"/>
      <c r="E86" s="150"/>
      <c r="F86" s="143"/>
      <c r="G86" s="143"/>
      <c r="H86" s="121"/>
      <c r="I86" s="122"/>
      <c r="J86" s="123"/>
      <c r="K86" s="124"/>
      <c r="L86" s="19"/>
      <c r="M86" s="20"/>
      <c r="N86" s="19"/>
      <c r="O86" s="20"/>
      <c r="P86" s="20"/>
    </row>
    <row r="87" spans="1:16" ht="33.75" customHeight="1">
      <c r="A87" s="161"/>
      <c r="B87" s="120"/>
      <c r="C87" s="132"/>
      <c r="D87" s="150"/>
      <c r="E87" s="150"/>
      <c r="F87" s="143"/>
      <c r="G87" s="143"/>
      <c r="H87" s="121"/>
      <c r="I87" s="122"/>
      <c r="J87" s="123"/>
      <c r="K87" s="124"/>
      <c r="L87" s="19"/>
      <c r="M87" s="20"/>
      <c r="N87" s="19"/>
      <c r="O87" s="20"/>
      <c r="P87" s="20"/>
    </row>
    <row r="88" spans="1:16" ht="26.25" customHeight="1">
      <c r="A88" s="161"/>
      <c r="B88" s="120"/>
      <c r="C88" s="132"/>
      <c r="D88" s="150"/>
      <c r="E88" s="150"/>
      <c r="F88" s="143"/>
      <c r="G88" s="143"/>
      <c r="H88" s="125" t="s">
        <v>114</v>
      </c>
      <c r="I88" s="126" t="s">
        <v>114</v>
      </c>
      <c r="J88" s="127" t="s">
        <v>114</v>
      </c>
      <c r="K88" s="128" t="s">
        <v>114</v>
      </c>
      <c r="L88" s="19"/>
      <c r="M88" s="20"/>
      <c r="N88" s="19"/>
      <c r="O88" s="20"/>
      <c r="P88" s="20"/>
    </row>
    <row r="89" spans="1:16" ht="23.25" customHeight="1">
      <c r="A89" s="161"/>
      <c r="B89" s="120"/>
      <c r="C89" s="132"/>
      <c r="D89" s="150"/>
      <c r="E89" s="150"/>
      <c r="F89" s="143"/>
      <c r="G89" s="143"/>
      <c r="H89" s="125" t="s">
        <v>114</v>
      </c>
      <c r="I89" s="126" t="s">
        <v>114</v>
      </c>
      <c r="J89" s="127" t="s">
        <v>114</v>
      </c>
      <c r="K89" s="128" t="s">
        <v>114</v>
      </c>
      <c r="L89" s="19"/>
      <c r="M89" s="20"/>
      <c r="N89" s="19"/>
      <c r="O89" s="20"/>
      <c r="P89" s="20"/>
    </row>
    <row r="90" spans="1:16" ht="27.75" customHeight="1">
      <c r="A90" s="162"/>
      <c r="B90" s="120"/>
      <c r="C90" s="132"/>
      <c r="D90" s="150"/>
      <c r="E90" s="150"/>
      <c r="F90" s="143"/>
      <c r="G90" s="143"/>
      <c r="H90" s="125" t="s">
        <v>114</v>
      </c>
      <c r="I90" s="129" t="s">
        <v>114</v>
      </c>
      <c r="J90" s="130" t="s">
        <v>114</v>
      </c>
      <c r="K90" s="131" t="s">
        <v>114</v>
      </c>
      <c r="L90" s="19"/>
      <c r="M90" s="20"/>
      <c r="N90" s="19"/>
      <c r="O90" s="20"/>
      <c r="P90" s="20"/>
    </row>
    <row r="91" spans="1:16" ht="35.450000000000003" customHeight="1">
      <c r="A91" s="236" t="s">
        <v>115</v>
      </c>
      <c r="B91" s="236"/>
      <c r="C91" s="236"/>
      <c r="D91" s="236"/>
      <c r="E91" s="236"/>
      <c r="F91" s="235">
        <f>SUM(F78:G90)</f>
        <v>0</v>
      </c>
      <c r="G91" s="235"/>
      <c r="H91" s="252" t="s">
        <v>115</v>
      </c>
      <c r="I91" s="253"/>
      <c r="J91" s="254"/>
      <c r="K91" s="112">
        <f>SUM(K88:K90)</f>
        <v>0</v>
      </c>
      <c r="M91" s="20"/>
      <c r="N91" s="19"/>
      <c r="O91" s="21"/>
      <c r="P91" s="20"/>
    </row>
    <row r="92" spans="1:16" ht="12" customHeight="1">
      <c r="A92" s="34"/>
      <c r="B92" s="35"/>
      <c r="C92" s="35"/>
      <c r="D92" s="35"/>
      <c r="E92" s="35"/>
      <c r="F92" s="36"/>
      <c r="G92" s="35"/>
      <c r="H92" s="35"/>
      <c r="I92" s="37"/>
      <c r="J92" s="38"/>
      <c r="K92" s="23"/>
      <c r="M92" s="20"/>
      <c r="N92" s="19"/>
      <c r="O92" s="21"/>
      <c r="P92" s="20"/>
    </row>
    <row r="93" spans="1:16" ht="35.450000000000003" customHeight="1">
      <c r="A93" s="237" t="s">
        <v>116</v>
      </c>
      <c r="B93" s="237"/>
      <c r="C93" s="237"/>
      <c r="D93" s="255" t="s">
        <v>117</v>
      </c>
      <c r="E93" s="255"/>
      <c r="F93" s="255"/>
      <c r="G93" s="255"/>
      <c r="H93" s="255"/>
      <c r="I93" s="255"/>
      <c r="J93" s="255"/>
      <c r="K93" s="255"/>
      <c r="M93" s="20"/>
      <c r="N93" s="19"/>
      <c r="O93" s="21"/>
      <c r="P93" s="20"/>
    </row>
    <row r="94" spans="1:16" ht="35.450000000000003" customHeight="1">
      <c r="A94" s="228" t="s">
        <v>118</v>
      </c>
      <c r="B94" s="228"/>
      <c r="C94" s="228"/>
      <c r="D94" s="256"/>
      <c r="E94" s="256"/>
      <c r="F94" s="256"/>
      <c r="G94" s="256"/>
      <c r="H94" s="256"/>
      <c r="I94" s="256"/>
      <c r="J94" s="256"/>
      <c r="K94" s="256"/>
      <c r="M94" s="20"/>
      <c r="N94" s="19"/>
      <c r="O94" s="21"/>
      <c r="P94" s="20"/>
    </row>
    <row r="95" spans="1:16" ht="35.450000000000003" hidden="1" customHeight="1">
      <c r="A95" s="229" t="s">
        <v>119</v>
      </c>
      <c r="B95" s="229"/>
      <c r="C95" s="229"/>
      <c r="D95" s="230"/>
      <c r="E95" s="230"/>
      <c r="F95" s="230"/>
      <c r="G95" s="230"/>
      <c r="H95" s="230"/>
      <c r="I95" s="230"/>
      <c r="J95" s="230"/>
      <c r="K95" s="23"/>
      <c r="M95" s="20"/>
      <c r="N95" s="19"/>
      <c r="O95" s="21"/>
      <c r="P95" s="20"/>
    </row>
    <row r="96" spans="1:16" ht="35.450000000000003" hidden="1" customHeight="1">
      <c r="A96" s="231" t="s">
        <v>120</v>
      </c>
      <c r="B96" s="231"/>
      <c r="C96" s="231"/>
      <c r="D96" s="232"/>
      <c r="E96" s="232"/>
      <c r="F96" s="232"/>
      <c r="G96" s="232"/>
      <c r="H96" s="232"/>
      <c r="I96" s="232"/>
      <c r="J96" s="232"/>
      <c r="K96" s="23"/>
      <c r="M96" s="20"/>
      <c r="N96" s="19"/>
      <c r="O96" s="21"/>
      <c r="P96" s="20"/>
    </row>
    <row r="97" spans="1:16" ht="35.450000000000003" customHeight="1">
      <c r="A97" s="257" t="s">
        <v>121</v>
      </c>
      <c r="B97" s="258"/>
      <c r="C97" s="258"/>
      <c r="D97" s="258"/>
      <c r="E97" s="258"/>
      <c r="F97" s="258"/>
      <c r="G97" s="258"/>
      <c r="H97" s="258"/>
      <c r="I97" s="258"/>
      <c r="J97" s="258"/>
      <c r="K97" s="258"/>
      <c r="M97" s="20"/>
      <c r="N97" s="19"/>
      <c r="O97" s="21"/>
      <c r="P97" s="20"/>
    </row>
    <row r="98" spans="1:16" ht="25.5" customHeight="1">
      <c r="A98" s="153" t="s">
        <v>122</v>
      </c>
      <c r="B98" s="153"/>
      <c r="C98" s="153"/>
      <c r="D98" s="153"/>
      <c r="E98" s="153"/>
      <c r="F98" s="153"/>
      <c r="G98" s="153"/>
      <c r="H98" s="153"/>
      <c r="I98" s="153"/>
      <c r="J98" s="153"/>
      <c r="K98" s="153"/>
      <c r="L98" s="20"/>
      <c r="M98" s="27"/>
      <c r="N98" s="27"/>
      <c r="O98" s="20"/>
      <c r="P98" s="20"/>
    </row>
    <row r="99" spans="1:16" ht="53.25" customHeight="1">
      <c r="A99" s="151" t="s">
        <v>123</v>
      </c>
      <c r="B99" s="152"/>
      <c r="C99" s="152"/>
      <c r="D99" s="152"/>
      <c r="E99" s="152"/>
      <c r="F99" s="152"/>
      <c r="G99" s="152"/>
      <c r="H99" s="152"/>
      <c r="I99" s="152"/>
      <c r="J99" s="152"/>
      <c r="K99" s="152"/>
      <c r="L99" s="20"/>
      <c r="M99" s="227"/>
      <c r="N99" s="227"/>
      <c r="O99" s="20"/>
      <c r="P99" s="20"/>
    </row>
    <row r="100" spans="1:16" ht="24.75" customHeight="1">
      <c r="A100" s="153" t="s">
        <v>124</v>
      </c>
      <c r="B100" s="153"/>
      <c r="C100" s="153"/>
      <c r="D100" s="153"/>
      <c r="E100" s="153"/>
      <c r="F100" s="153"/>
      <c r="G100" s="153"/>
      <c r="H100" s="153"/>
      <c r="I100" s="153"/>
      <c r="J100" s="153"/>
      <c r="K100" s="153"/>
      <c r="L100" s="20"/>
      <c r="M100" s="20"/>
      <c r="N100" s="19"/>
      <c r="O100" s="20"/>
      <c r="P100" s="20"/>
    </row>
    <row r="101" spans="1:16" ht="99.75" customHeight="1">
      <c r="A101" s="154" t="s">
        <v>125</v>
      </c>
      <c r="B101" s="155"/>
      <c r="C101" s="155"/>
      <c r="D101" s="155"/>
      <c r="E101" s="155"/>
      <c r="F101" s="155"/>
      <c r="G101" s="155"/>
      <c r="H101" s="155"/>
      <c r="I101" s="155"/>
      <c r="J101" s="155"/>
      <c r="K101" s="155"/>
      <c r="L101" s="39"/>
      <c r="M101" s="20"/>
      <c r="N101" s="19"/>
      <c r="O101" s="20"/>
      <c r="P101" s="20"/>
    </row>
    <row r="102" spans="1:16" ht="31.7" customHeight="1">
      <c r="A102" s="390" t="s">
        <v>126</v>
      </c>
      <c r="B102" s="390"/>
      <c r="C102" s="390"/>
      <c r="D102" s="390"/>
      <c r="E102" s="390"/>
      <c r="F102" s="390"/>
      <c r="G102" s="390"/>
      <c r="H102" s="390"/>
      <c r="I102" s="390"/>
      <c r="J102" s="390"/>
      <c r="K102" s="390"/>
      <c r="M102" s="20"/>
      <c r="N102" s="19"/>
      <c r="O102" s="20"/>
      <c r="P102" s="20"/>
    </row>
    <row r="103" spans="1:16" ht="45" customHeight="1">
      <c r="A103" s="373" t="s">
        <v>127</v>
      </c>
      <c r="B103" s="374"/>
      <c r="C103" s="374"/>
      <c r="D103" s="374"/>
      <c r="E103" s="374"/>
      <c r="F103" s="374"/>
      <c r="G103" s="374"/>
      <c r="H103" s="374"/>
      <c r="I103" s="374"/>
      <c r="J103" s="374"/>
      <c r="K103" s="375"/>
      <c r="M103" s="20"/>
      <c r="N103" s="19"/>
      <c r="O103" s="20"/>
      <c r="P103" s="20"/>
    </row>
    <row r="104" spans="1:16" ht="23.25" customHeight="1">
      <c r="A104" s="376"/>
      <c r="B104" s="377"/>
      <c r="C104" s="377"/>
      <c r="D104" s="377"/>
      <c r="E104" s="377"/>
      <c r="F104" s="377"/>
      <c r="G104" s="377"/>
      <c r="H104" s="377"/>
      <c r="I104" s="377"/>
      <c r="J104" s="377"/>
      <c r="K104" s="378"/>
      <c r="M104" s="20"/>
      <c r="N104" s="19"/>
      <c r="O104" s="20"/>
      <c r="P104" s="20"/>
    </row>
    <row r="105" spans="1:16" ht="18" customHeight="1">
      <c r="A105" s="376"/>
      <c r="B105" s="377"/>
      <c r="C105" s="377"/>
      <c r="D105" s="377"/>
      <c r="E105" s="377"/>
      <c r="F105" s="377"/>
      <c r="G105" s="377"/>
      <c r="H105" s="377"/>
      <c r="I105" s="377"/>
      <c r="J105" s="377"/>
      <c r="K105" s="378"/>
      <c r="M105" s="20"/>
      <c r="N105" s="19"/>
      <c r="O105" s="20"/>
      <c r="P105" s="20"/>
    </row>
    <row r="106" spans="1:16" ht="27.6" customHeight="1">
      <c r="A106" s="379" t="s">
        <v>128</v>
      </c>
      <c r="B106" s="372"/>
      <c r="C106" s="372"/>
      <c r="D106" s="372"/>
      <c r="E106" s="372"/>
      <c r="F106" s="372"/>
      <c r="G106" s="372"/>
      <c r="H106" s="372"/>
      <c r="I106" s="372"/>
      <c r="J106" s="372"/>
      <c r="K106" s="380"/>
      <c r="M106" s="20"/>
      <c r="N106" s="19"/>
      <c r="O106" s="20"/>
      <c r="P106" s="20"/>
    </row>
    <row r="107" spans="1:16" ht="33.75" customHeight="1">
      <c r="A107" s="376"/>
      <c r="B107" s="377"/>
      <c r="C107" s="377"/>
      <c r="D107" s="377"/>
      <c r="E107" s="377"/>
      <c r="F107" s="377"/>
      <c r="G107" s="377"/>
      <c r="H107" s="377"/>
      <c r="I107" s="377"/>
      <c r="J107" s="377"/>
      <c r="K107" s="381"/>
      <c r="M107" s="20"/>
      <c r="N107" s="19"/>
      <c r="O107" s="20"/>
      <c r="P107" s="20"/>
    </row>
    <row r="108" spans="1:16" ht="34.5" customHeight="1">
      <c r="A108" s="376"/>
      <c r="B108" s="377"/>
      <c r="C108" s="377"/>
      <c r="D108" s="377"/>
      <c r="E108" s="377"/>
      <c r="F108" s="377"/>
      <c r="G108" s="377"/>
      <c r="H108" s="377"/>
      <c r="I108" s="377"/>
      <c r="J108" s="377"/>
      <c r="K108" s="381"/>
      <c r="M108" s="20"/>
      <c r="N108" s="19"/>
      <c r="O108" s="20"/>
      <c r="P108" s="20"/>
    </row>
    <row r="109" spans="1:16">
      <c r="A109" s="376"/>
      <c r="B109" s="377"/>
      <c r="C109" s="377"/>
      <c r="D109" s="377"/>
      <c r="E109" s="377"/>
      <c r="F109" s="377"/>
      <c r="G109" s="377"/>
      <c r="H109" s="377"/>
      <c r="I109" s="377"/>
      <c r="J109" s="377"/>
      <c r="K109" s="381"/>
      <c r="M109" s="20"/>
      <c r="N109" s="19"/>
      <c r="O109" s="20"/>
      <c r="P109" s="20"/>
    </row>
    <row r="110" spans="1:16">
      <c r="A110" s="376"/>
      <c r="B110" s="377"/>
      <c r="C110" s="40"/>
      <c r="D110" s="40"/>
      <c r="E110" s="40"/>
      <c r="F110" s="40"/>
      <c r="G110" s="377"/>
      <c r="H110" s="40"/>
      <c r="I110" s="40"/>
      <c r="J110" s="40"/>
      <c r="K110" s="381"/>
      <c r="M110" s="20"/>
      <c r="N110" s="19"/>
      <c r="O110" s="20"/>
      <c r="P110" s="20"/>
    </row>
    <row r="111" spans="1:16" ht="18" customHeight="1">
      <c r="A111" s="376"/>
      <c r="B111" s="377"/>
      <c r="C111" s="248"/>
      <c r="D111" s="248"/>
      <c r="E111" s="248"/>
      <c r="F111" s="248"/>
      <c r="G111" s="377"/>
      <c r="H111" s="247"/>
      <c r="I111" s="247"/>
      <c r="J111" s="247"/>
      <c r="K111" s="381"/>
      <c r="M111" s="20"/>
      <c r="N111" s="19"/>
      <c r="O111" s="20"/>
      <c r="P111" s="20"/>
    </row>
    <row r="112" spans="1:16" ht="15.75" customHeight="1">
      <c r="A112" s="376"/>
      <c r="B112" s="377"/>
      <c r="C112" s="382" t="s">
        <v>129</v>
      </c>
      <c r="D112" s="382"/>
      <c r="E112" s="382"/>
      <c r="F112" s="382"/>
      <c r="G112" s="383"/>
      <c r="H112" s="384" t="s">
        <v>130</v>
      </c>
      <c r="I112" s="384"/>
      <c r="J112" s="384"/>
      <c r="K112" s="381"/>
      <c r="M112" s="20"/>
      <c r="N112" s="19"/>
      <c r="O112" s="20"/>
      <c r="P112" s="20"/>
    </row>
    <row r="113" spans="1:18" ht="15.6" customHeight="1">
      <c r="A113" s="376"/>
      <c r="B113" s="377"/>
      <c r="C113" s="377"/>
      <c r="D113" s="377"/>
      <c r="E113" s="377"/>
      <c r="F113" s="383"/>
      <c r="G113" s="385"/>
      <c r="H113" s="384"/>
      <c r="I113" s="384"/>
      <c r="J113" s="384"/>
      <c r="K113" s="381"/>
      <c r="M113" s="21"/>
      <c r="N113" s="41"/>
      <c r="O113" s="21"/>
      <c r="Q113" s="19"/>
      <c r="R113" s="19"/>
    </row>
    <row r="114" spans="1:18" ht="15.6" customHeight="1">
      <c r="A114" s="376"/>
      <c r="B114" s="377"/>
      <c r="C114" s="377"/>
      <c r="D114" s="377"/>
      <c r="E114" s="377"/>
      <c r="F114" s="386"/>
      <c r="G114" s="386"/>
      <c r="H114" s="386"/>
      <c r="I114" s="386"/>
      <c r="J114" s="386"/>
      <c r="K114" s="381"/>
      <c r="M114" s="21"/>
      <c r="N114" s="41"/>
      <c r="O114" s="21"/>
      <c r="Q114" s="19"/>
      <c r="R114" s="19"/>
    </row>
    <row r="115" spans="1:18" ht="15.6" customHeight="1">
      <c r="A115" s="376"/>
      <c r="B115" s="377"/>
      <c r="C115" s="377"/>
      <c r="D115" s="377"/>
      <c r="E115" s="384"/>
      <c r="F115" s="384"/>
      <c r="G115" s="384"/>
      <c r="H115" s="386"/>
      <c r="I115" s="386"/>
      <c r="J115" s="386"/>
      <c r="K115" s="381"/>
      <c r="M115" s="21"/>
      <c r="N115" s="41"/>
      <c r="O115" s="21"/>
      <c r="Q115" s="19"/>
      <c r="R115" s="19"/>
    </row>
    <row r="116" spans="1:18" ht="15.6" customHeight="1">
      <c r="A116" s="376"/>
      <c r="B116" s="377"/>
      <c r="C116" s="377"/>
      <c r="D116" s="377"/>
      <c r="E116" s="377"/>
      <c r="F116" s="386"/>
      <c r="G116" s="386"/>
      <c r="H116" s="386"/>
      <c r="I116" s="386"/>
      <c r="J116" s="386"/>
      <c r="K116" s="381"/>
      <c r="M116" s="21"/>
      <c r="N116" s="41"/>
      <c r="O116" s="21"/>
      <c r="Q116" s="19"/>
      <c r="R116" s="19"/>
    </row>
    <row r="117" spans="1:18" ht="15.6" customHeight="1">
      <c r="A117" s="387"/>
      <c r="B117" s="388"/>
      <c r="C117" s="388"/>
      <c r="D117" s="388"/>
      <c r="E117" s="388"/>
      <c r="F117" s="388"/>
      <c r="G117" s="388"/>
      <c r="H117" s="388"/>
      <c r="I117" s="388"/>
      <c r="J117" s="388"/>
      <c r="K117" s="389"/>
      <c r="M117" s="21"/>
      <c r="N117" s="41"/>
      <c r="O117" s="21"/>
      <c r="Q117" s="19"/>
      <c r="R117" s="19"/>
    </row>
    <row r="118" spans="1:18" ht="0.75" customHeight="1"/>
    <row r="119" spans="1:18" ht="27.4" customHeight="1"/>
    <row r="120" spans="1:18" ht="14.45" customHeight="1"/>
    <row r="121" spans="1:18" ht="14.45" customHeight="1"/>
  </sheetData>
  <sheetProtection formatRows="0"/>
  <protectedRanges>
    <protectedRange sqref="A58:J62 A53:I53" name="Intervalo2"/>
    <protectedRange sqref="A52:B52 F52 H52:I52 K52:K53" name="Intervalo2_1"/>
  </protectedRanges>
  <mergeCells count="199">
    <mergeCell ref="K107:K117"/>
    <mergeCell ref="K104:K105"/>
    <mergeCell ref="A30:K30"/>
    <mergeCell ref="A31:K31"/>
    <mergeCell ref="E115:G115"/>
    <mergeCell ref="D88:E88"/>
    <mergeCell ref="D89:E89"/>
    <mergeCell ref="D90:E90"/>
    <mergeCell ref="A91:E91"/>
    <mergeCell ref="A93:C93"/>
    <mergeCell ref="A72:I72"/>
    <mergeCell ref="J72:K72"/>
    <mergeCell ref="A76:A77"/>
    <mergeCell ref="D77:E77"/>
    <mergeCell ref="A73:K73"/>
    <mergeCell ref="A74:K74"/>
    <mergeCell ref="A75:K75"/>
    <mergeCell ref="A106:K106"/>
    <mergeCell ref="H111:J111"/>
    <mergeCell ref="H112:J113"/>
    <mergeCell ref="C111:F111"/>
    <mergeCell ref="C112:F112"/>
    <mergeCell ref="H76:K76"/>
    <mergeCell ref="H91:J91"/>
    <mergeCell ref="D93:K93"/>
    <mergeCell ref="D94:K94"/>
    <mergeCell ref="A97:K97"/>
    <mergeCell ref="A98:K98"/>
    <mergeCell ref="M99:N99"/>
    <mergeCell ref="A94:C94"/>
    <mergeCell ref="A95:C95"/>
    <mergeCell ref="D95:J95"/>
    <mergeCell ref="A96:C96"/>
    <mergeCell ref="D96:J96"/>
    <mergeCell ref="A71:C71"/>
    <mergeCell ref="D71:G71"/>
    <mergeCell ref="A69:C69"/>
    <mergeCell ref="D69:G69"/>
    <mergeCell ref="A70:C70"/>
    <mergeCell ref="D70:G70"/>
    <mergeCell ref="J69:K69"/>
    <mergeCell ref="J70:K70"/>
    <mergeCell ref="J71:K71"/>
    <mergeCell ref="H69:I69"/>
    <mergeCell ref="H70:I70"/>
    <mergeCell ref="H71:I71"/>
    <mergeCell ref="B76:G76"/>
    <mergeCell ref="F77:G77"/>
    <mergeCell ref="F88:G88"/>
    <mergeCell ref="F89:G89"/>
    <mergeCell ref="F90:G90"/>
    <mergeCell ref="F91:G91"/>
    <mergeCell ref="M65:M66"/>
    <mergeCell ref="D66:G66"/>
    <mergeCell ref="A68:C68"/>
    <mergeCell ref="D68:G68"/>
    <mergeCell ref="A64:G64"/>
    <mergeCell ref="D65:G65"/>
    <mergeCell ref="J68:K68"/>
    <mergeCell ref="H66:I66"/>
    <mergeCell ref="H68:I68"/>
    <mergeCell ref="A65:C67"/>
    <mergeCell ref="D67:G67"/>
    <mergeCell ref="H67:I67"/>
    <mergeCell ref="J67:K67"/>
    <mergeCell ref="C61:F61"/>
    <mergeCell ref="C62:F62"/>
    <mergeCell ref="A63:K63"/>
    <mergeCell ref="J64:K64"/>
    <mergeCell ref="J65:K65"/>
    <mergeCell ref="J66:K66"/>
    <mergeCell ref="H64:I64"/>
    <mergeCell ref="H65:I65"/>
    <mergeCell ref="L65:L66"/>
    <mergeCell ref="C55:F55"/>
    <mergeCell ref="C56:F56"/>
    <mergeCell ref="C57:F57"/>
    <mergeCell ref="A54:K54"/>
    <mergeCell ref="F52:G52"/>
    <mergeCell ref="C58:F58"/>
    <mergeCell ref="C59:F59"/>
    <mergeCell ref="C60:F60"/>
    <mergeCell ref="F53:G53"/>
    <mergeCell ref="B53:E53"/>
    <mergeCell ref="I52:J52"/>
    <mergeCell ref="I53:J53"/>
    <mergeCell ref="A45:K45"/>
    <mergeCell ref="A46:K46"/>
    <mergeCell ref="A47:K47"/>
    <mergeCell ref="A48:K48"/>
    <mergeCell ref="B51:E51"/>
    <mergeCell ref="F51:G51"/>
    <mergeCell ref="B52:E52"/>
    <mergeCell ref="A49:K49"/>
    <mergeCell ref="A50:K50"/>
    <mergeCell ref="I51:J51"/>
    <mergeCell ref="A34:H35"/>
    <mergeCell ref="A36:K36"/>
    <mergeCell ref="A37:K37"/>
    <mergeCell ref="A38:K38"/>
    <mergeCell ref="A39:K40"/>
    <mergeCell ref="A41:K41"/>
    <mergeCell ref="A42:K42"/>
    <mergeCell ref="A43:K43"/>
    <mergeCell ref="A44:K44"/>
    <mergeCell ref="D24:G24"/>
    <mergeCell ref="H24:K24"/>
    <mergeCell ref="A25:G25"/>
    <mergeCell ref="H25:K25"/>
    <mergeCell ref="A26:G26"/>
    <mergeCell ref="A32:K32"/>
    <mergeCell ref="A33:H33"/>
    <mergeCell ref="I33:K33"/>
    <mergeCell ref="A28:B28"/>
    <mergeCell ref="D28:F28"/>
    <mergeCell ref="G28:H28"/>
    <mergeCell ref="I28:K28"/>
    <mergeCell ref="A29:K29"/>
    <mergeCell ref="E19:G19"/>
    <mergeCell ref="H19:K19"/>
    <mergeCell ref="H26:K26"/>
    <mergeCell ref="D27:F27"/>
    <mergeCell ref="G27:H27"/>
    <mergeCell ref="I27:K27"/>
    <mergeCell ref="A8:B8"/>
    <mergeCell ref="A7:B7"/>
    <mergeCell ref="A16:B16"/>
    <mergeCell ref="A9:K9"/>
    <mergeCell ref="A10:K10"/>
    <mergeCell ref="A11:K11"/>
    <mergeCell ref="A12:G12"/>
    <mergeCell ref="H12:K12"/>
    <mergeCell ref="A13:G13"/>
    <mergeCell ref="H13:K13"/>
    <mergeCell ref="A14:G14"/>
    <mergeCell ref="H14:K14"/>
    <mergeCell ref="A15:G15"/>
    <mergeCell ref="H15:K15"/>
    <mergeCell ref="D16:G16"/>
    <mergeCell ref="H16:K16"/>
    <mergeCell ref="H23:K23"/>
    <mergeCell ref="A24:C24"/>
    <mergeCell ref="C1:H1"/>
    <mergeCell ref="I1:K1"/>
    <mergeCell ref="A2:K2"/>
    <mergeCell ref="A3:K3"/>
    <mergeCell ref="A4:K4"/>
    <mergeCell ref="A5:G5"/>
    <mergeCell ref="H5:K5"/>
    <mergeCell ref="A1:B1"/>
    <mergeCell ref="A17:B17"/>
    <mergeCell ref="D17:G17"/>
    <mergeCell ref="H17:K17"/>
    <mergeCell ref="A99:K99"/>
    <mergeCell ref="A100:K100"/>
    <mergeCell ref="A101:K101"/>
    <mergeCell ref="A102:K102"/>
    <mergeCell ref="A103:K103"/>
    <mergeCell ref="A6:G6"/>
    <mergeCell ref="H6:K6"/>
    <mergeCell ref="D7:G7"/>
    <mergeCell ref="H7:K7"/>
    <mergeCell ref="D8:G8"/>
    <mergeCell ref="H8:K8"/>
    <mergeCell ref="A18:B18"/>
    <mergeCell ref="A20:K20"/>
    <mergeCell ref="A21:G21"/>
    <mergeCell ref="H21:K21"/>
    <mergeCell ref="A22:G22"/>
    <mergeCell ref="H22:K22"/>
    <mergeCell ref="A27:B27"/>
    <mergeCell ref="A23:C23"/>
    <mergeCell ref="D23:G23"/>
    <mergeCell ref="E18:G18"/>
    <mergeCell ref="H18:K18"/>
    <mergeCell ref="A19:B19"/>
    <mergeCell ref="A78:A90"/>
    <mergeCell ref="F85:G85"/>
    <mergeCell ref="F86:G86"/>
    <mergeCell ref="F87:G87"/>
    <mergeCell ref="F79:G79"/>
    <mergeCell ref="B78:B79"/>
    <mergeCell ref="C78:C79"/>
    <mergeCell ref="D79:E79"/>
    <mergeCell ref="F78:G78"/>
    <mergeCell ref="F80:G80"/>
    <mergeCell ref="F81:G81"/>
    <mergeCell ref="F82:G82"/>
    <mergeCell ref="F83:G83"/>
    <mergeCell ref="F84:G84"/>
    <mergeCell ref="D87:E87"/>
    <mergeCell ref="D86:E86"/>
    <mergeCell ref="D85:E85"/>
    <mergeCell ref="D84:E84"/>
    <mergeCell ref="D83:E83"/>
    <mergeCell ref="D82:E82"/>
    <mergeCell ref="D81:E81"/>
    <mergeCell ref="D80:E80"/>
    <mergeCell ref="D78:E78"/>
  </mergeCells>
  <printOptions horizontalCentered="1"/>
  <pageMargins left="0.59055118110236227" right="0.27559055118110237" top="0.82677165354330717" bottom="0.35433070866141736" header="0.51181102362204722" footer="0.51181102362204722"/>
  <pageSetup paperSize="9" scale="47" firstPageNumber="0" fitToHeight="5" orientation="portrait" horizontalDpi="300" verticalDpi="300" r:id="rId1"/>
  <headerFooter alignWithMargins="0"/>
  <rowBreaks count="2" manualBreakCount="2">
    <brk id="31" max="10" man="1"/>
    <brk id="48" max="10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H67"/>
  <sheetViews>
    <sheetView view="pageBreakPreview" topLeftCell="N30" zoomScale="85" zoomScaleNormal="85" zoomScaleSheetLayoutView="85" workbookViewId="0">
      <selection activeCell="Y59" sqref="Y59"/>
    </sheetView>
  </sheetViews>
  <sheetFormatPr defaultRowHeight="15"/>
  <cols>
    <col min="1" max="1" width="22.7109375" style="3" customWidth="1"/>
    <col min="2" max="3" width="10.5703125" style="81" customWidth="1"/>
    <col min="4" max="4" width="14.85546875" style="2" customWidth="1"/>
    <col min="5" max="5" width="16.140625" style="59" customWidth="1"/>
    <col min="6" max="6" width="13.140625" style="5" customWidth="1"/>
    <col min="7" max="7" width="7.5703125" style="82" customWidth="1"/>
    <col min="8" max="8" width="13.28515625" style="5" bestFit="1" customWidth="1"/>
    <col min="9" max="9" width="13" style="5" customWidth="1"/>
    <col min="10" max="10" width="9.7109375" style="5" customWidth="1"/>
    <col min="11" max="11" width="15.42578125" style="5" customWidth="1"/>
    <col min="12" max="12" width="11.5703125" style="12" customWidth="1"/>
    <col min="13" max="13" width="13.140625" style="5" customWidth="1"/>
    <col min="14" max="16" width="10.5703125" style="5" customWidth="1"/>
    <col min="17" max="17" width="10.5703125" style="5" bestFit="1" customWidth="1"/>
    <col min="18" max="18" width="10.140625" style="5" customWidth="1"/>
    <col min="19" max="19" width="8.42578125" style="5" customWidth="1"/>
    <col min="20" max="20" width="11" style="5" customWidth="1"/>
    <col min="21" max="21" width="13.42578125" style="5" bestFit="1" customWidth="1"/>
    <col min="22" max="22" width="9.28515625" style="5" customWidth="1"/>
    <col min="23" max="23" width="14.140625" style="5" customWidth="1"/>
    <col min="24" max="24" width="11.42578125" style="5" customWidth="1"/>
    <col min="25" max="25" width="12.85546875" style="5" customWidth="1"/>
    <col min="26" max="26" width="10.28515625" style="5" customWidth="1"/>
    <col min="27" max="27" width="13.28515625" style="5" bestFit="1" customWidth="1"/>
    <col min="28" max="28" width="16.5703125" style="5" customWidth="1"/>
    <col min="29" max="29" width="10.28515625" style="5" customWidth="1"/>
    <col min="30" max="30" width="13" style="3" customWidth="1"/>
    <col min="31" max="31" width="10.28515625" style="5" customWidth="1"/>
    <col min="32" max="32" width="10.28515625" style="3" customWidth="1"/>
    <col min="33" max="35" width="9.140625" style="3"/>
    <col min="36" max="36" width="10.42578125" style="3" customWidth="1"/>
    <col min="37" max="37" width="66.7109375" style="3" bestFit="1" customWidth="1"/>
    <col min="38" max="16384" width="9.140625" style="3"/>
  </cols>
  <sheetData>
    <row r="1" spans="1:34">
      <c r="A1" s="1" t="s">
        <v>131</v>
      </c>
      <c r="B1" s="56"/>
      <c r="C1" s="56"/>
      <c r="E1" s="58"/>
      <c r="F1" s="2"/>
      <c r="G1" s="80"/>
      <c r="H1" s="2"/>
      <c r="I1" s="2"/>
      <c r="J1" s="2"/>
      <c r="K1" s="2"/>
      <c r="L1" s="7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6"/>
      <c r="AB1" s="6"/>
      <c r="AC1" s="6"/>
      <c r="AE1" s="6"/>
    </row>
    <row r="2" spans="1:34">
      <c r="A2" s="1"/>
      <c r="B2" s="56"/>
      <c r="C2" s="56"/>
      <c r="E2" s="58"/>
      <c r="F2" s="2"/>
      <c r="G2" s="80"/>
      <c r="H2" s="2"/>
      <c r="I2" s="2"/>
      <c r="J2" s="2"/>
      <c r="K2" s="2"/>
      <c r="L2" s="7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6"/>
      <c r="AB2" s="6"/>
      <c r="AC2" s="6"/>
      <c r="AE2" s="6"/>
    </row>
    <row r="3" spans="1:34" ht="26.25" customHeight="1">
      <c r="A3" s="268" t="s">
        <v>132</v>
      </c>
      <c r="B3" s="269"/>
      <c r="C3" s="269"/>
      <c r="D3" s="269"/>
      <c r="E3" s="269"/>
      <c r="F3" s="270"/>
      <c r="G3" s="261" t="s">
        <v>133</v>
      </c>
      <c r="H3" s="262"/>
      <c r="I3" s="262"/>
      <c r="J3" s="262"/>
      <c r="K3" s="262"/>
      <c r="L3" s="263"/>
      <c r="M3" s="261" t="s">
        <v>134</v>
      </c>
      <c r="N3" s="262"/>
      <c r="O3" s="262"/>
      <c r="P3" s="262"/>
      <c r="Q3" s="262"/>
      <c r="R3" s="262"/>
      <c r="S3" s="262"/>
      <c r="T3" s="262"/>
      <c r="U3" s="262"/>
      <c r="V3" s="262"/>
      <c r="W3" s="263"/>
      <c r="X3" s="292" t="s">
        <v>135</v>
      </c>
      <c r="Y3" s="293"/>
      <c r="AG3" s="13"/>
      <c r="AH3" s="13"/>
    </row>
    <row r="4" spans="1:34" ht="25.5" customHeight="1">
      <c r="A4" s="287" t="s">
        <v>136</v>
      </c>
      <c r="B4" s="288"/>
      <c r="C4" s="288"/>
      <c r="D4" s="288"/>
      <c r="E4" s="288"/>
      <c r="F4" s="289"/>
      <c r="G4" s="285" t="s">
        <v>137</v>
      </c>
      <c r="H4" s="286"/>
      <c r="I4" s="68" t="s">
        <v>138</v>
      </c>
      <c r="J4" s="83"/>
      <c r="K4" s="259" t="s">
        <v>139</v>
      </c>
      <c r="L4" s="260"/>
      <c r="M4" s="259" t="s">
        <v>140</v>
      </c>
      <c r="N4" s="260"/>
      <c r="O4" s="141"/>
      <c r="P4" s="141"/>
      <c r="Q4" s="266" t="s">
        <v>141</v>
      </c>
      <c r="R4" s="267"/>
      <c r="S4" s="266" t="s">
        <v>142</v>
      </c>
      <c r="T4" s="267"/>
      <c r="U4" s="259" t="s">
        <v>143</v>
      </c>
      <c r="V4" s="301"/>
      <c r="W4" s="260"/>
      <c r="X4" s="294"/>
      <c r="Y4" s="280"/>
      <c r="AC4" s="3"/>
      <c r="AD4" s="5"/>
      <c r="AE4" s="3"/>
    </row>
    <row r="5" spans="1:34" s="4" customFormat="1" ht="45.75" customHeight="1">
      <c r="A5" s="71" t="s">
        <v>144</v>
      </c>
      <c r="B5" s="71" t="s">
        <v>145</v>
      </c>
      <c r="C5" s="71" t="s">
        <v>146</v>
      </c>
      <c r="D5" s="72" t="s">
        <v>147</v>
      </c>
      <c r="E5" s="72" t="s">
        <v>148</v>
      </c>
      <c r="F5" s="73" t="s">
        <v>149</v>
      </c>
      <c r="G5" s="74" t="s">
        <v>150</v>
      </c>
      <c r="H5" s="73" t="s">
        <v>151</v>
      </c>
      <c r="I5" s="75" t="s">
        <v>152</v>
      </c>
      <c r="J5" s="73" t="s">
        <v>151</v>
      </c>
      <c r="K5" s="76" t="s">
        <v>153</v>
      </c>
      <c r="L5" s="73" t="s">
        <v>151</v>
      </c>
      <c r="M5" s="76" t="s">
        <v>153</v>
      </c>
      <c r="N5" s="73" t="s">
        <v>151</v>
      </c>
      <c r="O5" s="14"/>
      <c r="P5" s="14"/>
      <c r="Q5" s="76" t="s">
        <v>153</v>
      </c>
      <c r="R5" s="73" t="s">
        <v>151</v>
      </c>
      <c r="S5" s="76" t="s">
        <v>154</v>
      </c>
      <c r="T5" s="73" t="s">
        <v>151</v>
      </c>
      <c r="U5" s="79" t="s">
        <v>151</v>
      </c>
      <c r="V5" s="290" t="s">
        <v>155</v>
      </c>
      <c r="W5" s="291"/>
      <c r="X5" s="295"/>
      <c r="Y5" s="281"/>
    </row>
    <row r="6" spans="1:34">
      <c r="A6" s="310"/>
      <c r="B6" s="311"/>
      <c r="C6" s="311"/>
      <c r="D6" s="312"/>
      <c r="E6" s="312"/>
      <c r="F6" s="47">
        <f>C6*D6</f>
        <v>0</v>
      </c>
      <c r="G6" s="313"/>
      <c r="H6" s="51">
        <f>ROUND(G6*DADOS!E$12*C6,2)</f>
        <v>0</v>
      </c>
      <c r="I6" s="314"/>
      <c r="J6" s="47">
        <f>ROUND(IF(AND(D6&gt;0,I6="S"),F6*0.3,0),2)</f>
        <v>0</v>
      </c>
      <c r="K6" s="315"/>
      <c r="L6" s="52">
        <f>ROUND((IF(AND(D6&gt;0,K6&gt;0),(((F6+H6+J6)/IF(B6=20,110,IF(B6=30,150,IF(B6=40,200,IF(B6=12,210,IF(B6=44,220,"E"))))))*(DADOS!E$13)*((K6/0.875)+(K6/0.875/25*5))),0)),2)</f>
        <v>0</v>
      </c>
      <c r="M6" s="315"/>
      <c r="N6" s="49">
        <f>ROUND((IF(AND(D6&gt;0,M6&gt;0),(((F6+H6+J6)/IF(B6=20,110,IF(B6=30,150,IF(B6=40,200,IF(B6=12,210,IF(B6=44,220,"E"))))))*(1+DADOS!E$14)*(M6+(M6/25*5))),0)),2)</f>
        <v>0</v>
      </c>
      <c r="O6" s="308"/>
      <c r="P6" s="308"/>
      <c r="Q6" s="315"/>
      <c r="R6" s="49">
        <f>ROUND((IF(AND(D6&gt;0,Q6&gt;0),(((F6+H6+J6)/IF(B6=20,110,IF(B6=30,150,IF(B6=40,200,IF(B6=12,210,IF(B6=44,220,"E"))))))*(1+DADOS!E$14)*(1+DADOS!E$13)*(Q6+(Q6/25*5))),0)),2)</f>
        <v>0</v>
      </c>
      <c r="S6" s="315"/>
      <c r="T6" s="49">
        <f>ROUND(IF(S6&gt;0,S6*((F6+H6+#REF!+L6+N6+R6)/IF(B6=20,110,IF(B6=30,150,IF(B6=40,200,IF(B6=12,210,IF(B6=44,220,"E")))))*2*IF(B6=20,4,IF(B6=30,6,IF(B6=40,8,IF(B6=12,12,IF(B6=44,8,"E")))))),0),2)</f>
        <v>0</v>
      </c>
      <c r="U6" s="315"/>
      <c r="V6" s="316"/>
      <c r="W6" s="306"/>
      <c r="X6" s="305">
        <f>T6+R6+N6+L6+J6+H6+F6+U6</f>
        <v>0</v>
      </c>
      <c r="Y6" s="306"/>
      <c r="AC6" s="3"/>
      <c r="AD6" s="5"/>
      <c r="AE6" s="3"/>
    </row>
    <row r="7" spans="1:34">
      <c r="A7" s="317"/>
      <c r="B7" s="311"/>
      <c r="C7" s="311"/>
      <c r="D7" s="318"/>
      <c r="E7" s="312"/>
      <c r="F7" s="50">
        <f>C7*D7</f>
        <v>0</v>
      </c>
      <c r="G7" s="319"/>
      <c r="H7" s="51">
        <f>ROUND(G7*DADOS!E$12*C7,2)</f>
        <v>0</v>
      </c>
      <c r="I7" s="320"/>
      <c r="J7" s="50">
        <f>ROUND(IF(AND(D7&gt;0,I7="S"),F7*0.3,0),2)</f>
        <v>0</v>
      </c>
      <c r="K7" s="321"/>
      <c r="L7" s="52">
        <f>ROUND((IF(AND(D7&gt;0,K7&gt;0),(((F7+H7+J7)/IF(B7=20,110,IF(B7=30,150,IF(B7=40,200,IF(B7=12,210,IF(B7=44,220,"E"))))))*(DADOS!E$13)*((K7/0.875)+(K7/0.875/25*5))),0)),2)</f>
        <v>0</v>
      </c>
      <c r="M7" s="321"/>
      <c r="N7" s="49">
        <f>ROUND((IF(AND(D7&gt;0,M7&gt;0),(((F7+H7+J7)/IF(B7=20,110,IF(B7=30,150,IF(B7=40,200,IF(B7=12,210,IF(B7=44,220,"E"))))))*(1+DADOS!E$14)*(M7+(M7/25*5))),0)),2)</f>
        <v>0</v>
      </c>
      <c r="O7" s="342"/>
      <c r="P7" s="342"/>
      <c r="Q7" s="321"/>
      <c r="R7" s="52">
        <f>ROUND((IF(AND(D7&gt;0,Q7&gt;0),(((F7+H7+J7)/IF(B7=20,110,IF(B7=30,150,IF(B7=40,200,IF(B7=12,210,IF(B7=44,220,"E"))))))*(1+DADOS!E$14)*(1+DADOS!E$13)*(Q7+(Q7/25*5))),0)),2)</f>
        <v>0</v>
      </c>
      <c r="S7" s="321"/>
      <c r="T7" s="52">
        <f>ROUND(IF(S7&gt;0,S7*((F7+H7+#REF!+L7+N7+R7)/IF(B7=20,110,IF(B7=30,150,IF(B7=40,200,IF(B7=12,210,IF(B7=44,220,"E")))))*2*IF(B7=20,4,IF(B7=30,6,IF(B7=40,8,IF(B7=12,12,IF(B7=44,8,"E")))))),0),2)</f>
        <v>0</v>
      </c>
      <c r="U7" s="321"/>
      <c r="V7" s="322"/>
      <c r="W7" s="297"/>
      <c r="X7" s="296">
        <f>T7+R7+N7+L7+J7+H7+F7+U7</f>
        <v>0</v>
      </c>
      <c r="Y7" s="297"/>
      <c r="AC7" s="3"/>
      <c r="AD7" s="5"/>
      <c r="AE7" s="3"/>
    </row>
    <row r="8" spans="1:34">
      <c r="A8" s="317"/>
      <c r="B8" s="311"/>
      <c r="C8" s="311"/>
      <c r="D8" s="318"/>
      <c r="E8" s="312"/>
      <c r="F8" s="50">
        <f t="shared" ref="F8:F28" si="0">C8*D8</f>
        <v>0</v>
      </c>
      <c r="G8" s="319"/>
      <c r="H8" s="51">
        <f>ROUND(G8*DADOS!E$12*C8,2)</f>
        <v>0</v>
      </c>
      <c r="I8" s="320"/>
      <c r="J8" s="50">
        <f t="shared" ref="J8:J28" si="1">ROUND(IF(AND(D8&gt;0,I8="S"),F8*0.3,0),2)</f>
        <v>0</v>
      </c>
      <c r="K8" s="321"/>
      <c r="L8" s="52">
        <f>ROUND((IF(AND(D8&gt;0,K8&gt;0),(((F8+H8+J8)/IF(B8=20,110,IF(B8=30,150,IF(B8=40,200,IF(B8=12,210,IF(B8=44,220,"E"))))))*(DADOS!E$13)*((K8/0.875)+(K8/0.875/25*5))),0)),2)</f>
        <v>0</v>
      </c>
      <c r="M8" s="321"/>
      <c r="N8" s="49">
        <f>ROUND((IF(AND(D8&gt;0,M8&gt;0),(((F8+H8+J8)/IF(B8=20,110,IF(B8=30,150,IF(B8=40,200,IF(B8=12,210,IF(B8=44,220,"E"))))))*(1+DADOS!E$14)*(M8+(M8/25*5))),0)),2)</f>
        <v>0</v>
      </c>
      <c r="O8" s="342"/>
      <c r="P8" s="342"/>
      <c r="Q8" s="321"/>
      <c r="R8" s="52">
        <f>ROUND((IF(AND(D8&gt;0,Q8&gt;0),(((F8+H8+J8)/IF(B8=20,110,IF(B8=30,150,IF(B8=40,200,IF(B8=12,210,IF(B8=44,220,"E"))))))*(1+DADOS!E$14)*(1+DADOS!E$13)*(Q8+(Q8/25*5))),0)),2)</f>
        <v>0</v>
      </c>
      <c r="S8" s="321"/>
      <c r="T8" s="52">
        <f>ROUND(IF(S8&gt;0,S8*((F8+H8+#REF!+L8+N8+R8)/IF(B8=20,110,IF(B8=30,150,IF(B8=40,200,IF(B8=12,210,IF(B8=44,220,"E")))))*2*IF(B8=20,4,IF(B8=30,6,IF(B8=40,8,IF(B8=12,12,IF(B8=44,8,"E")))))),0),2)</f>
        <v>0</v>
      </c>
      <c r="U8" s="321"/>
      <c r="V8" s="322"/>
      <c r="W8" s="297"/>
      <c r="X8" s="296">
        <f>T8+R8+N8+L8+J8+H8+F8+U8</f>
        <v>0</v>
      </c>
      <c r="Y8" s="297"/>
      <c r="AC8" s="3"/>
      <c r="AD8" s="5"/>
      <c r="AE8" s="3"/>
    </row>
    <row r="9" spans="1:34">
      <c r="A9" s="317"/>
      <c r="B9" s="311"/>
      <c r="C9" s="311"/>
      <c r="D9" s="318"/>
      <c r="E9" s="312"/>
      <c r="F9" s="50">
        <f t="shared" si="0"/>
        <v>0</v>
      </c>
      <c r="G9" s="319"/>
      <c r="H9" s="51">
        <f>ROUND(G9*DADOS!E$12*C9,2)</f>
        <v>0</v>
      </c>
      <c r="I9" s="320"/>
      <c r="J9" s="50">
        <f>ROUND(IF(AND(D9&gt;0,I9="S"),F9*0.3,0),2)</f>
        <v>0</v>
      </c>
      <c r="K9" s="321"/>
      <c r="L9" s="52">
        <f>ROUND((IF(AND(D9&gt;0,K9&gt;0),(((F9+H9+J9)/IF(B9=20,110,IF(B9=30,150,IF(B9=40,200,IF(B9=12,210,IF(B9=44,220,"E"))))))*(DADOS!E$13)*((K9/0.875)+(K9/0.875/25*5))),0)),2)</f>
        <v>0</v>
      </c>
      <c r="M9" s="321"/>
      <c r="N9" s="49">
        <f>ROUND((IF(AND(D9&gt;0,M9&gt;0),(((F9+H9+J9)/IF(B9=20,110,IF(B9=30,150,IF(B9=40,200,IF(B9=12,210,IF(B9=44,220,"E"))))))*(1+DADOS!E$14)*(M9+(M9/25*5))),0)),2)</f>
        <v>0</v>
      </c>
      <c r="O9" s="342"/>
      <c r="P9" s="342"/>
      <c r="Q9" s="321"/>
      <c r="R9" s="52">
        <f>ROUND((IF(AND(D9&gt;0,Q9&gt;0),(((F9+H9+J9)/IF(B9=20,110,IF(B9=30,150,IF(B9=40,200,IF(B9=12,210,IF(B9=44,220,"E"))))))*(1+DADOS!E$14)*(1+DADOS!E$13)*(Q9+(Q9/25*5))),0)),2)</f>
        <v>0</v>
      </c>
      <c r="S9" s="321"/>
      <c r="T9" s="52">
        <f>ROUND(IF(S9&gt;0,S9*((F9+H9+#REF!+L9+N9+R9)/IF(B9=20,110,IF(B9=30,150,IF(B9=40,200,IF(B9=12,210,IF(B9=44,220,"E")))))*2*IF(B9=20,4,IF(B9=30,6,IF(B9=40,8,IF(B9=12,12,IF(B9=44,8,"E")))))),0),2)</f>
        <v>0</v>
      </c>
      <c r="U9" s="321"/>
      <c r="V9" s="322"/>
      <c r="W9" s="297"/>
      <c r="X9" s="296">
        <f>T9+R9+N9+L9+J9+H9+F9+U9</f>
        <v>0</v>
      </c>
      <c r="Y9" s="297"/>
      <c r="AC9" s="3"/>
      <c r="AD9" s="5"/>
      <c r="AE9" s="3"/>
    </row>
    <row r="10" spans="1:34">
      <c r="A10" s="317"/>
      <c r="B10" s="311"/>
      <c r="C10" s="311"/>
      <c r="D10" s="312"/>
      <c r="E10" s="312"/>
      <c r="F10" s="50">
        <f t="shared" si="0"/>
        <v>0</v>
      </c>
      <c r="G10" s="319"/>
      <c r="H10" s="51">
        <f>ROUND(G10*DADOS!E$12*C10,2)</f>
        <v>0</v>
      </c>
      <c r="I10" s="320"/>
      <c r="J10" s="50">
        <f t="shared" si="1"/>
        <v>0</v>
      </c>
      <c r="K10" s="321"/>
      <c r="L10" s="52">
        <f>ROUND((IF(AND(D10&gt;0,K10&gt;0),(((F10+H10+J10)/IF(B10=20,110,IF(B10=30,150,IF(B10=40,200,IF(B10=12,210,IF(B10=44,220,"E"))))))*(DADOS!E$13)*((K10/0.875)+(K10/0.875/25*5))),0)),2)</f>
        <v>0</v>
      </c>
      <c r="M10" s="321"/>
      <c r="N10" s="49">
        <f>ROUND((IF(AND(D10&gt;0,M10&gt;0),(((F10+H10+J10)/IF(B10=20,110,IF(B10=30,150,IF(B10=40,200,IF(B10=12,210,IF(B10=44,220,"E"))))))*(1+DADOS!E$14)*(M10+(M10/25*5))),0)),2)</f>
        <v>0</v>
      </c>
      <c r="O10" s="342"/>
      <c r="P10" s="342"/>
      <c r="Q10" s="321"/>
      <c r="R10" s="52">
        <f>ROUND((IF(AND(D10&gt;0,Q10&gt;0),(((F10+H10+J10)/IF(B10=20,110,IF(B10=30,150,IF(B10=40,200,IF(B10=12,210,IF(B10=44,220,"E"))))))*(1+DADOS!E$14)*(1+DADOS!E$13)*(Q10+(Q10/25*5))),0)),2)</f>
        <v>0</v>
      </c>
      <c r="S10" s="321"/>
      <c r="T10" s="52">
        <f>ROUND(IF(S10&gt;0,S10*((F10+H10+#REF!+L10+N10+R10)/IF(B10=20,110,IF(B10=30,150,IF(B10=40,200,IF(B10=12,210,IF(B10=44,220,"E")))))*2*IF(B10=20,4,IF(B10=30,6,IF(B10=40,8,IF(B10=12,12,IF(B10=44,8,"E")))))),0),2)</f>
        <v>0</v>
      </c>
      <c r="U10" s="321"/>
      <c r="V10" s="322"/>
      <c r="W10" s="297"/>
      <c r="X10" s="296">
        <f>T10+R10+N10+L10+J10+H10+F10+U10</f>
        <v>0</v>
      </c>
      <c r="Y10" s="297"/>
      <c r="AC10" s="3"/>
      <c r="AD10" s="5"/>
      <c r="AE10" s="3"/>
    </row>
    <row r="11" spans="1:34">
      <c r="A11" s="317"/>
      <c r="B11" s="311"/>
      <c r="C11" s="311"/>
      <c r="D11" s="323"/>
      <c r="E11" s="312"/>
      <c r="F11" s="50">
        <f t="shared" si="0"/>
        <v>0</v>
      </c>
      <c r="G11" s="319"/>
      <c r="H11" s="51">
        <f>ROUND(G11*DADOS!E$12*C11,2)</f>
        <v>0</v>
      </c>
      <c r="I11" s="320"/>
      <c r="J11" s="50">
        <f t="shared" si="1"/>
        <v>0</v>
      </c>
      <c r="K11" s="321"/>
      <c r="L11" s="52">
        <f>ROUND((IF(AND(D11&gt;0,K11&gt;0),(((F11+H11+J11)/IF(B11=20,110,IF(B11=30,150,IF(B11=40,200,IF(B11=12,210,IF(B11=44,220,"E"))))))*(DADOS!E$13)*((K11/0.875)+(K11/0.875/25*5))),0)),2)</f>
        <v>0</v>
      </c>
      <c r="M11" s="321"/>
      <c r="N11" s="49">
        <f>ROUND((IF(AND(D11&gt;0,M11&gt;0),(((F11+H11+J11)/IF(B11=20,110,IF(B11=30,150,IF(B11=40,200,IF(B11=12,210,IF(B11=44,220,"E"))))))*(1+DADOS!E$14)*(M11+(M11/25*5))),0)),2)</f>
        <v>0</v>
      </c>
      <c r="O11" s="342"/>
      <c r="P11" s="342"/>
      <c r="Q11" s="321"/>
      <c r="R11" s="52">
        <f>ROUND((IF(AND(D11&gt;0,Q11&gt;0),(((F11+H11+J11)/IF(B11=20,110,IF(B11=30,150,IF(B11=40,200,IF(B11=12,210,IF(B11=44,220,"E"))))))*(1+DADOS!E$14)*(1+DADOS!E$13)*(Q11+(Q11/25*5))),0)),2)</f>
        <v>0</v>
      </c>
      <c r="S11" s="321"/>
      <c r="T11" s="52">
        <f>ROUND(IF(S11&gt;0,S11*((F11+H11+#REF!+L11+N11+R11)/IF(B11=20,110,IF(B11=30,150,IF(B11=40,200,IF(B11=12,210,IF(B11=44,220,"E")))))*2*IF(B11=20,4,IF(B11=30,6,IF(B11=40,8,IF(B11=12,12,IF(B11=44,8,"E")))))),0),2)</f>
        <v>0</v>
      </c>
      <c r="U11" s="321"/>
      <c r="V11" s="322"/>
      <c r="W11" s="297"/>
      <c r="X11" s="296">
        <f>T11+R11+N11+L11+J11+H11+F11+U11</f>
        <v>0</v>
      </c>
      <c r="Y11" s="297"/>
      <c r="AC11" s="3"/>
      <c r="AD11" s="5"/>
      <c r="AE11" s="3"/>
    </row>
    <row r="12" spans="1:34">
      <c r="A12" s="317"/>
      <c r="B12" s="311"/>
      <c r="C12" s="311"/>
      <c r="D12" s="323"/>
      <c r="E12" s="312"/>
      <c r="F12" s="50">
        <f t="shared" si="0"/>
        <v>0</v>
      </c>
      <c r="G12" s="319"/>
      <c r="H12" s="51">
        <f>ROUND(G12*DADOS!E$12*C12,2)</f>
        <v>0</v>
      </c>
      <c r="I12" s="320"/>
      <c r="J12" s="50">
        <f t="shared" si="1"/>
        <v>0</v>
      </c>
      <c r="K12" s="321"/>
      <c r="L12" s="52">
        <f>ROUND((IF(AND(D12&gt;0,K12&gt;0),(((F12+H12+J12)/IF(B12=20,110,IF(B12=30,150,IF(B12=40,200,IF(B12=12,210,IF(B12=44,220,"E"))))))*(DADOS!E$13)*((K12/0.875)+(K12/0.875/25*5))),0)),2)</f>
        <v>0</v>
      </c>
      <c r="M12" s="321"/>
      <c r="N12" s="49">
        <f>ROUND((IF(AND(D12&gt;0,M12&gt;0),(((F12+H12+J12)/IF(B12=20,110,IF(B12=30,150,IF(B12=40,200,IF(B12=12,210,IF(B12=44,220,"E"))))))*(1+DADOS!E$14)*(M12+(M12/25*5))),0)),2)</f>
        <v>0</v>
      </c>
      <c r="O12" s="342"/>
      <c r="P12" s="342"/>
      <c r="Q12" s="321"/>
      <c r="R12" s="52">
        <f>ROUND((IF(AND(D12&gt;0,Q12&gt;0),(((F12+H12+J12)/IF(B12=20,110,IF(B12=30,150,IF(B12=40,200,IF(B12=12,210,IF(B12=44,220,"E"))))))*(1+DADOS!E$14)*(1+DADOS!E$13)*(Q12+(Q12/25*5))),0)),2)</f>
        <v>0</v>
      </c>
      <c r="S12" s="321"/>
      <c r="T12" s="52">
        <f>ROUND(IF(S12&gt;0,S12*((F12+H12+#REF!+L12+N12+R12)/IF(B12=20,110,IF(B12=30,150,IF(B12=40,200,IF(B12=12,210,IF(B12=44,220,"E")))))*2*IF(B12=20,4,IF(B12=30,6,IF(B12=40,8,IF(B12=12,12,IF(B12=44,8,"E")))))),0),2)</f>
        <v>0</v>
      </c>
      <c r="U12" s="321"/>
      <c r="V12" s="322"/>
      <c r="W12" s="297"/>
      <c r="X12" s="296">
        <f>T12+R12+N12+L12+J12+H12+F12+U12</f>
        <v>0</v>
      </c>
      <c r="Y12" s="297"/>
      <c r="AC12" s="3"/>
      <c r="AD12" s="5"/>
      <c r="AE12" s="3"/>
    </row>
    <row r="13" spans="1:34">
      <c r="A13" s="317"/>
      <c r="B13" s="311"/>
      <c r="C13" s="311"/>
      <c r="D13" s="323"/>
      <c r="E13" s="312"/>
      <c r="F13" s="50">
        <f t="shared" si="0"/>
        <v>0</v>
      </c>
      <c r="G13" s="319"/>
      <c r="H13" s="51">
        <f>ROUND(G13*DADOS!E$12*C13,2)</f>
        <v>0</v>
      </c>
      <c r="I13" s="320"/>
      <c r="J13" s="50">
        <f t="shared" si="1"/>
        <v>0</v>
      </c>
      <c r="K13" s="321"/>
      <c r="L13" s="52">
        <f>ROUND((IF(AND(D13&gt;0,K13&gt;0),(((F13+H13+J13)/IF(B13=20,110,IF(B13=30,150,IF(B13=40,200,IF(B13=12,210,IF(B13=44,220,"E"))))))*(DADOS!E$13)*((K13/0.875)+(K13/0.875/25*5))),0)),2)</f>
        <v>0</v>
      </c>
      <c r="M13" s="321"/>
      <c r="N13" s="49">
        <f>ROUND((IF(AND(D13&gt;0,M13&gt;0),(((F13+H13+J13)/IF(B13=20,110,IF(B13=30,150,IF(B13=40,200,IF(B13=12,210,IF(B13=44,220,"E"))))))*(1+DADOS!E$14)*(M13+(M13/25*5))),0)),2)</f>
        <v>0</v>
      </c>
      <c r="O13" s="342"/>
      <c r="P13" s="342"/>
      <c r="Q13" s="321"/>
      <c r="R13" s="52">
        <f>ROUND((IF(AND(D13&gt;0,Q13&gt;0),(((F13+H13+J13)/IF(B13=20,110,IF(B13=30,150,IF(B13=40,200,IF(B13=12,210,IF(B13=44,220,"E"))))))*(1+DADOS!E$14)*(1+DADOS!E$13)*(Q13+(Q13/25*5))),0)),2)</f>
        <v>0</v>
      </c>
      <c r="S13" s="321"/>
      <c r="T13" s="52">
        <f>ROUND(IF(S13&gt;0,S13*((F13+H13+#REF!+L13+N13+R13)/IF(B13=20,110,IF(B13=30,150,IF(B13=40,200,IF(B13=12,210,IF(B13=44,220,"E")))))*2*IF(B13=20,4,IF(B13=30,6,IF(B13=40,8,IF(B13=12,12,IF(B13=44,8,"E")))))),0),2)</f>
        <v>0</v>
      </c>
      <c r="U13" s="321"/>
      <c r="V13" s="322"/>
      <c r="W13" s="297"/>
      <c r="X13" s="296">
        <f>T13+R13+N13+L13+J13+H13+F13+U13</f>
        <v>0</v>
      </c>
      <c r="Y13" s="297"/>
      <c r="AC13" s="3"/>
      <c r="AD13" s="5"/>
      <c r="AE13" s="3"/>
    </row>
    <row r="14" spans="1:34">
      <c r="A14" s="317"/>
      <c r="B14" s="324"/>
      <c r="C14" s="324"/>
      <c r="D14" s="325"/>
      <c r="E14" s="326"/>
      <c r="F14" s="50">
        <f t="shared" si="0"/>
        <v>0</v>
      </c>
      <c r="G14" s="319"/>
      <c r="H14" s="51">
        <f>ROUND(G14*DADOS!E$12*C14,2)</f>
        <v>0</v>
      </c>
      <c r="I14" s="320"/>
      <c r="J14" s="50">
        <f t="shared" si="1"/>
        <v>0</v>
      </c>
      <c r="K14" s="321"/>
      <c r="L14" s="52">
        <f>ROUND((IF(AND(D14&gt;0,K14&gt;0),(((F14+H14+J14)/IF(B14=20,110,IF(B14=30,150,IF(B14=40,200,IF(B14=12,210,IF(B14=44,220,"E"))))))*(DADOS!E$13)*((K14/0.875)+(K14/0.875/25*5))),0)),2)</f>
        <v>0</v>
      </c>
      <c r="M14" s="321"/>
      <c r="N14" s="49">
        <f>ROUND((IF(AND(D14&gt;0,M14&gt;0),(((F14+H14+J14)/IF(B14=20,110,IF(B14=30,150,IF(B14=40,200,IF(B14=12,210,IF(B14=44,220,"E"))))))*(1+DADOS!E$14)*(M14+(M14/25*5))),0)),2)</f>
        <v>0</v>
      </c>
      <c r="O14" s="342"/>
      <c r="P14" s="342"/>
      <c r="Q14" s="321"/>
      <c r="R14" s="52">
        <f>ROUND((IF(AND(D14&gt;0,Q14&gt;0),(((F14+H14+J14)/IF(B14=20,110,IF(B14=30,150,IF(B14=40,200,IF(B14=12,210,IF(B14=44,220,"E"))))))*(1+DADOS!E$14)*(1+DADOS!E$13)*(Q14+(Q14/25*5))),0)),2)</f>
        <v>0</v>
      </c>
      <c r="S14" s="321"/>
      <c r="T14" s="52">
        <f>ROUND(IF(S14&gt;0,S14*((F14+H14+#REF!+L14+N14+R14)/IF(B14=20,110,IF(B14=30,150,IF(B14=40,200,IF(B14=12,210,IF(B14=44,220,"E")))))*2*IF(B14=20,4,IF(B14=30,6,IF(B14=40,8,IF(B14=12,12,IF(B14=44,8,"E")))))),0),2)</f>
        <v>0</v>
      </c>
      <c r="U14" s="321"/>
      <c r="V14" s="322"/>
      <c r="W14" s="297"/>
      <c r="X14" s="296">
        <f>T14+R14+N14+L14+J14+H14+F14+U14</f>
        <v>0</v>
      </c>
      <c r="Y14" s="297"/>
      <c r="AC14" s="3"/>
      <c r="AD14" s="5"/>
      <c r="AE14" s="3"/>
    </row>
    <row r="15" spans="1:34">
      <c r="A15" s="317"/>
      <c r="B15" s="327"/>
      <c r="C15" s="324"/>
      <c r="D15" s="325"/>
      <c r="E15" s="326"/>
      <c r="F15" s="50">
        <f t="shared" si="0"/>
        <v>0</v>
      </c>
      <c r="G15" s="319"/>
      <c r="H15" s="51">
        <f>ROUND(G15*DADOS!E$12*C15,2)</f>
        <v>0</v>
      </c>
      <c r="I15" s="320"/>
      <c r="J15" s="50">
        <f t="shared" si="1"/>
        <v>0</v>
      </c>
      <c r="K15" s="321"/>
      <c r="L15" s="52">
        <f>ROUND((IF(AND(D15&gt;0,K15&gt;0),(((F15+H15+J15)/IF(B15=20,110,IF(B15=30,150,IF(B15=40,200,IF(B15=12,210,IF(B15=44,220,"E"))))))*(DADOS!E$13)*((K15/0.875)+(K15/0.875/25*5))),0)),2)</f>
        <v>0</v>
      </c>
      <c r="M15" s="321"/>
      <c r="N15" s="49">
        <f>ROUND((IF(AND(D15&gt;0,M15&gt;0),(((F15+H15+J15)/IF(B15=20,110,IF(B15=30,150,IF(B15=40,200,IF(B15=12,210,IF(B15=44,220,"E"))))))*(1+DADOS!E$14)*(M15+(M15/25*5))),0)),2)</f>
        <v>0</v>
      </c>
      <c r="O15" s="342"/>
      <c r="P15" s="342"/>
      <c r="Q15" s="321"/>
      <c r="R15" s="52">
        <f>ROUND((IF(AND(D15&gt;0,Q15&gt;0),(((F15+H15+J15)/IF(B15=20,110,IF(B15=30,150,IF(B15=40,200,IF(B15=12,210,IF(B15=44,220,"E"))))))*(1+DADOS!E$14)*(1+DADOS!E$13)*(Q15+(Q15/25*5))),0)),2)</f>
        <v>0</v>
      </c>
      <c r="S15" s="321"/>
      <c r="T15" s="52">
        <f>ROUND(IF(S15&gt;0,S15*((F15+H15+#REF!+L15+N15+R15)/IF(B15=20,110,IF(B15=30,150,IF(B15=40,200,IF(B15=12,210,IF(B15=44,220,"E")))))*2*IF(B15=20,4,IF(B15=30,6,IF(B15=40,8,IF(B15=12,12,IF(B15=44,8,"E")))))),0),2)</f>
        <v>0</v>
      </c>
      <c r="U15" s="321"/>
      <c r="V15" s="322"/>
      <c r="W15" s="297"/>
      <c r="X15" s="296">
        <f>T15+R15+N15+L15+J15+H15+F15+U15</f>
        <v>0</v>
      </c>
      <c r="Y15" s="297"/>
      <c r="AC15" s="3"/>
      <c r="AD15" s="5"/>
      <c r="AE15" s="3"/>
    </row>
    <row r="16" spans="1:34">
      <c r="A16" s="317"/>
      <c r="B16" s="327"/>
      <c r="C16" s="324"/>
      <c r="D16" s="325"/>
      <c r="E16" s="326"/>
      <c r="F16" s="50">
        <f t="shared" si="0"/>
        <v>0</v>
      </c>
      <c r="G16" s="319"/>
      <c r="H16" s="51">
        <f>ROUND(G16*DADOS!E$12*C16,2)</f>
        <v>0</v>
      </c>
      <c r="I16" s="320"/>
      <c r="J16" s="50">
        <f t="shared" si="1"/>
        <v>0</v>
      </c>
      <c r="K16" s="321"/>
      <c r="L16" s="52">
        <f>ROUND((IF(AND(D16&gt;0,K16&gt;0),(((F16+H16+J16)/IF(B16=20,110,IF(B16=30,150,IF(B16=40,200,IF(B16=12,210,IF(B16=44,220,"E"))))))*(DADOS!E$13)*((K16/0.875)+(K16/0.875/25*5))),0)),2)</f>
        <v>0</v>
      </c>
      <c r="M16" s="321"/>
      <c r="N16" s="49">
        <f>ROUND((IF(AND(D16&gt;0,M16&gt;0),(((F16+H16+J16)/IF(B16=20,110,IF(B16=30,150,IF(B16=40,200,IF(B16=12,210,IF(B16=44,220,"E"))))))*(1+DADOS!E$14)*(M16+(M16/25*5))),0)),2)</f>
        <v>0</v>
      </c>
      <c r="O16" s="342"/>
      <c r="P16" s="342"/>
      <c r="Q16" s="321"/>
      <c r="R16" s="52">
        <f>ROUND((IF(AND(D16&gt;0,Q16&gt;0),(((F16+H16+J16)/IF(B16=20,110,IF(B16=30,150,IF(B16=40,200,IF(B16=12,210,IF(B16=44,220,"E"))))))*(1+DADOS!E$14)*(1+DADOS!E$13)*(Q16+(Q16/25*5))),0)),2)</f>
        <v>0</v>
      </c>
      <c r="S16" s="321"/>
      <c r="T16" s="52">
        <f>ROUND(IF(S16&gt;0,S16*((F16+H16+#REF!+L16+N16+R16)/IF(B16=20,110,IF(B16=30,150,IF(B16=40,200,IF(B16=12,210,IF(B16=44,220,"E")))))*2*IF(B16=20,4,IF(B16=30,6,IF(B16=40,8,IF(B16=12,12,IF(B16=44,8,"E")))))),0),2)</f>
        <v>0</v>
      </c>
      <c r="U16" s="321"/>
      <c r="V16" s="322"/>
      <c r="W16" s="297"/>
      <c r="X16" s="296">
        <f>T16+R16+N16+L16+J16+H16+F16+U16</f>
        <v>0</v>
      </c>
      <c r="Y16" s="297"/>
      <c r="AC16" s="3"/>
      <c r="AD16" s="5"/>
      <c r="AE16" s="3"/>
    </row>
    <row r="17" spans="1:31">
      <c r="A17" s="317"/>
      <c r="B17" s="327"/>
      <c r="C17" s="324"/>
      <c r="D17" s="325"/>
      <c r="E17" s="326"/>
      <c r="F17" s="50">
        <f t="shared" si="0"/>
        <v>0</v>
      </c>
      <c r="G17" s="319"/>
      <c r="H17" s="51">
        <f>ROUND(G17*DADOS!E$12*C17,2)</f>
        <v>0</v>
      </c>
      <c r="I17" s="320"/>
      <c r="J17" s="50">
        <f t="shared" si="1"/>
        <v>0</v>
      </c>
      <c r="K17" s="321"/>
      <c r="L17" s="52">
        <f>ROUND((IF(AND(D17&gt;0,K17&gt;0),(((F17+H17+J17)/IF(B17=20,110,IF(B17=30,150,IF(B17=40,200,IF(B17=12,210,IF(B17=44,220,"E"))))))*(DADOS!E$13)*((K17/0.875)+(K17/0.875/25*5))),0)),2)</f>
        <v>0</v>
      </c>
      <c r="M17" s="321"/>
      <c r="N17" s="49">
        <f>ROUND((IF(AND(D17&gt;0,M17&gt;0),(((F17+H17+J17)/IF(B17=20,110,IF(B17=30,150,IF(B17=40,200,IF(B17=12,210,IF(B17=44,220,"E"))))))*(1+DADOS!E$14)*(M17+(M17/25*5))),0)),2)</f>
        <v>0</v>
      </c>
      <c r="O17" s="342"/>
      <c r="P17" s="342"/>
      <c r="Q17" s="321"/>
      <c r="R17" s="52">
        <f>ROUND((IF(AND(D17&gt;0,Q17&gt;0),(((F17+H17+J17)/IF(B17=20,110,IF(B17=30,150,IF(B17=40,200,IF(B17=12,210,IF(B17=44,220,"E"))))))*(1+DADOS!E$14)*(1+DADOS!E$13)*(Q17+(Q17/25*5))),0)),2)</f>
        <v>0</v>
      </c>
      <c r="S17" s="321"/>
      <c r="T17" s="52">
        <f>ROUND(IF(S17&gt;0,S17*((F17+H17+#REF!+L17+N17+R17)/IF(B17=20,110,IF(B17=30,150,IF(B17=40,200,IF(B17=12,210,IF(B17=44,220,"E")))))*2*IF(B17=20,4,IF(B17=30,6,IF(B17=40,8,IF(B17=12,12,IF(B17=44,8,"E")))))),0),2)</f>
        <v>0</v>
      </c>
      <c r="U17" s="321"/>
      <c r="V17" s="322"/>
      <c r="W17" s="297"/>
      <c r="X17" s="296">
        <f>T17+R17+N17+L17+J17+H17+F17+U17</f>
        <v>0</v>
      </c>
      <c r="Y17" s="297"/>
      <c r="AC17" s="3"/>
      <c r="AD17" s="5"/>
      <c r="AE17" s="3"/>
    </row>
    <row r="18" spans="1:31">
      <c r="A18" s="317"/>
      <c r="B18" s="327"/>
      <c r="C18" s="324"/>
      <c r="D18" s="325"/>
      <c r="E18" s="326"/>
      <c r="F18" s="50">
        <f t="shared" si="0"/>
        <v>0</v>
      </c>
      <c r="G18" s="319"/>
      <c r="H18" s="51">
        <f>ROUND(G18*DADOS!E$12*C18,2)</f>
        <v>0</v>
      </c>
      <c r="I18" s="320"/>
      <c r="J18" s="50">
        <f t="shared" si="1"/>
        <v>0</v>
      </c>
      <c r="K18" s="321"/>
      <c r="L18" s="52">
        <f>ROUND((IF(AND(D18&gt;0,K18&gt;0),(((F18+H18+J18)/IF(B18=20,110,IF(B18=30,150,IF(B18=40,200,IF(B18=12,210,IF(B18=44,220,"E"))))))*(DADOS!E$13)*((K18/0.875)+(K18/0.875/25*5))),0)),2)</f>
        <v>0</v>
      </c>
      <c r="M18" s="321"/>
      <c r="N18" s="49">
        <f>ROUND((IF(AND(D18&gt;0,M18&gt;0),(((F18+H18+J18)/IF(B18=20,110,IF(B18=30,150,IF(B18=40,200,IF(B18=12,210,IF(B18=44,220,"E"))))))*(1+DADOS!E$14)*(M18+(M18/25*5))),0)),2)</f>
        <v>0</v>
      </c>
      <c r="O18" s="342"/>
      <c r="P18" s="342"/>
      <c r="Q18" s="321"/>
      <c r="R18" s="52">
        <f>ROUND((IF(AND(D18&gt;0,Q18&gt;0),(((F18+H18+J18)/IF(B18=20,110,IF(B18=30,150,IF(B18=40,200,IF(B18=12,210,IF(B18=44,220,"E"))))))*(1+DADOS!E$14)*(1+DADOS!E$13)*(Q18+(Q18/25*5))),0)),2)</f>
        <v>0</v>
      </c>
      <c r="S18" s="321"/>
      <c r="T18" s="52">
        <f>ROUND(IF(S18&gt;0,S18*((F18+H18+#REF!+L18+N18+R18)/IF(B18=20,110,IF(B18=30,150,IF(B18=40,200,IF(B18=12,210,IF(B18=44,220,"E")))))*2*IF(B18=20,4,IF(B18=30,6,IF(B18=40,8,IF(B18=12,12,IF(B18=44,8,"E")))))),0),2)</f>
        <v>0</v>
      </c>
      <c r="U18" s="321"/>
      <c r="V18" s="322"/>
      <c r="W18" s="297"/>
      <c r="X18" s="296">
        <f>T18+R18+N18+L18+J18+H18+F18+U18</f>
        <v>0</v>
      </c>
      <c r="Y18" s="297"/>
      <c r="AC18" s="3"/>
      <c r="AD18" s="5"/>
      <c r="AE18" s="3"/>
    </row>
    <row r="19" spans="1:31">
      <c r="A19" s="317"/>
      <c r="B19" s="327"/>
      <c r="C19" s="324"/>
      <c r="D19" s="325"/>
      <c r="E19" s="326"/>
      <c r="F19" s="50">
        <f t="shared" si="0"/>
        <v>0</v>
      </c>
      <c r="G19" s="319"/>
      <c r="H19" s="51">
        <f>ROUND(G19*DADOS!E$12*C19,2)</f>
        <v>0</v>
      </c>
      <c r="I19" s="320"/>
      <c r="J19" s="50">
        <f t="shared" si="1"/>
        <v>0</v>
      </c>
      <c r="K19" s="321"/>
      <c r="L19" s="52">
        <f>ROUND((IF(AND(D19&gt;0,K19&gt;0),(((F19+H19+J19)/IF(B19=20,110,IF(B19=30,150,IF(B19=40,200,IF(B19=12,210,IF(B19=44,220,"E"))))))*(DADOS!E$13)*((K19/0.875)+(K19/0.875/25*5))),0)),2)</f>
        <v>0</v>
      </c>
      <c r="M19" s="321"/>
      <c r="N19" s="49">
        <f>ROUND((IF(AND(D19&gt;0,M19&gt;0),(((F19+H19+J19)/IF(B19=20,110,IF(B19=30,150,IF(B19=40,200,IF(B19=12,210,IF(B19=44,220,"E"))))))*(1+DADOS!E$14)*(M19+(M19/25*5))),0)),2)</f>
        <v>0</v>
      </c>
      <c r="O19" s="342"/>
      <c r="P19" s="342"/>
      <c r="Q19" s="321"/>
      <c r="R19" s="52">
        <f>ROUND((IF(AND(D19&gt;0,Q19&gt;0),(((F19+H19+J19)/IF(B19=20,110,IF(B19=30,150,IF(B19=40,200,IF(B19=12,210,IF(B19=44,220,"E"))))))*(1+DADOS!E$14)*(1+DADOS!E$13)*(Q19+(Q19/25*5))),0)),2)</f>
        <v>0</v>
      </c>
      <c r="S19" s="321"/>
      <c r="T19" s="52">
        <f>ROUND(IF(S19&gt;0,S19*((F19+H19+#REF!+L19+N19+R19)/IF(B19=20,110,IF(B19=30,150,IF(B19=40,200,IF(B19=12,210,IF(B19=44,220,"E")))))*2*IF(B19=20,4,IF(B19=30,6,IF(B19=40,8,IF(B19=12,12,IF(B19=44,8,"E")))))),0),2)</f>
        <v>0</v>
      </c>
      <c r="U19" s="321"/>
      <c r="V19" s="322"/>
      <c r="W19" s="297"/>
      <c r="X19" s="296">
        <f>T19+R19+N19+L19+J19+H19+F19+U19</f>
        <v>0</v>
      </c>
      <c r="Y19" s="297"/>
      <c r="AC19" s="3"/>
      <c r="AD19" s="5"/>
      <c r="AE19" s="3"/>
    </row>
    <row r="20" spans="1:31">
      <c r="A20" s="317"/>
      <c r="B20" s="327"/>
      <c r="C20" s="324"/>
      <c r="D20" s="325"/>
      <c r="E20" s="326"/>
      <c r="F20" s="50">
        <f t="shared" si="0"/>
        <v>0</v>
      </c>
      <c r="G20" s="319"/>
      <c r="H20" s="51">
        <f>ROUND(G20*DADOS!E$12*C20,2)</f>
        <v>0</v>
      </c>
      <c r="I20" s="320"/>
      <c r="J20" s="50">
        <f t="shared" si="1"/>
        <v>0</v>
      </c>
      <c r="K20" s="321"/>
      <c r="L20" s="52">
        <f>ROUND((IF(AND(D20&gt;0,K20&gt;0),(((F20+H20+J20)/IF(B20=20,110,IF(B20=30,150,IF(B20=40,200,IF(B20=12,210,IF(B20=44,220,"E"))))))*(DADOS!E$13)*((K20/0.875)+(K20/0.875/25*5))),0)),2)</f>
        <v>0</v>
      </c>
      <c r="M20" s="321"/>
      <c r="N20" s="49">
        <f>ROUND((IF(AND(D20&gt;0,M20&gt;0),(((F20+H20+J20)/IF(B20=20,110,IF(B20=30,150,IF(B20=40,200,IF(B20=12,210,IF(B20=44,220,"E"))))))*(1+DADOS!E$14)*(M20+(M20/25*5))),0)),2)</f>
        <v>0</v>
      </c>
      <c r="O20" s="342"/>
      <c r="P20" s="342"/>
      <c r="Q20" s="321"/>
      <c r="R20" s="52">
        <f>ROUND((IF(AND(D20&gt;0,Q20&gt;0),(((F20+H20+J20)/IF(B20=20,110,IF(B20=30,150,IF(B20=40,200,IF(B20=12,210,IF(B20=44,220,"E"))))))*(1+DADOS!E$14)*(1+DADOS!E$13)*(Q20+(Q20/25*5))),0)),2)</f>
        <v>0</v>
      </c>
      <c r="S20" s="321"/>
      <c r="T20" s="52">
        <f>ROUND(IF(S20&gt;0,S20*((F20+H20+#REF!+L20+N20+R20)/IF(B20=20,110,IF(B20=30,150,IF(B20=40,200,IF(B20=12,210,IF(B20=44,220,"E")))))*2*IF(B20=20,4,IF(B20=30,6,IF(B20=40,8,IF(B20=12,12,IF(B20=44,8,"E")))))),0),2)</f>
        <v>0</v>
      </c>
      <c r="U20" s="321"/>
      <c r="V20" s="322"/>
      <c r="W20" s="297"/>
      <c r="X20" s="296">
        <f>T20+R20+N20+L20+J20+H20+F20+U20</f>
        <v>0</v>
      </c>
      <c r="Y20" s="297"/>
      <c r="AC20" s="3"/>
      <c r="AD20" s="5"/>
      <c r="AE20" s="3"/>
    </row>
    <row r="21" spans="1:31" ht="46.5" customHeight="1">
      <c r="A21" s="317"/>
      <c r="B21" s="324"/>
      <c r="C21" s="324"/>
      <c r="D21" s="325"/>
      <c r="E21" s="326"/>
      <c r="F21" s="50">
        <f t="shared" si="0"/>
        <v>0</v>
      </c>
      <c r="G21" s="319"/>
      <c r="H21" s="51">
        <f>ROUND(G21*DADOS!E$12*C21,2)</f>
        <v>0</v>
      </c>
      <c r="I21" s="320"/>
      <c r="J21" s="50">
        <f t="shared" si="1"/>
        <v>0</v>
      </c>
      <c r="K21" s="321"/>
      <c r="L21" s="52">
        <f>ROUND((IF(AND(D21&gt;0,K21&gt;0),(((F21+H21+J21)/IF(B21=20,110,IF(B21=30,150,IF(B21=40,200,IF(B21=12,210,IF(B21=44,220,"E"))))))*(DADOS!E$13)*((K21/0.875)+(K21/0.875/25*5))),0)),2)</f>
        <v>0</v>
      </c>
      <c r="M21" s="321"/>
      <c r="N21" s="49">
        <f>ROUND((IF(AND(D21&gt;0,M21&gt;0),(((F21+H21+J21)/IF(B21=20,110,IF(B21=30,150,IF(B21=40,200,IF(B21=12,210,IF(B21=44,220,"E"))))))*(1+DADOS!E$14)*(M21+(M21/25*5))),0)),2)</f>
        <v>0</v>
      </c>
      <c r="O21" s="342"/>
      <c r="P21" s="342"/>
      <c r="Q21" s="321"/>
      <c r="R21" s="52">
        <f>ROUND((IF(AND(D21&gt;0,Q21&gt;0),(((F21+H21+J21)/IF(B21=20,110,IF(B21=30,150,IF(B21=40,200,IF(B21=12,210,IF(B21=44,220,"E"))))))*(1+DADOS!E$14)*(1+DADOS!E$13)*(Q21+(Q21/25*5))),0)),2)</f>
        <v>0</v>
      </c>
      <c r="S21" s="321"/>
      <c r="T21" s="52">
        <f>ROUND(IF(S21&gt;0,S21*((F21+H21+#REF!+L21+N21+R21)/IF(B21=20,110,IF(B21=30,150,IF(B21=40,200,IF(B21=12,210,IF(B21=44,220,"E")))))*2*IF(B21=20,4,IF(B21=30,6,IF(B21=40,8,IF(B21=12,12,IF(B21=44,8,"E")))))),0),2)</f>
        <v>0</v>
      </c>
      <c r="U21" s="321"/>
      <c r="V21" s="322"/>
      <c r="W21" s="297"/>
      <c r="X21" s="296">
        <f>T21+R21+N21+L21+J21+H21+F21+U21</f>
        <v>0</v>
      </c>
      <c r="Y21" s="297"/>
      <c r="AC21" s="3"/>
      <c r="AD21" s="5"/>
      <c r="AE21" s="3"/>
    </row>
    <row r="22" spans="1:31" ht="40.5" customHeight="1">
      <c r="A22" s="317"/>
      <c r="B22" s="324"/>
      <c r="C22" s="324"/>
      <c r="D22" s="325"/>
      <c r="E22" s="326"/>
      <c r="F22" s="50">
        <f t="shared" si="0"/>
        <v>0</v>
      </c>
      <c r="G22" s="319"/>
      <c r="H22" s="51">
        <f>ROUND(G22*DADOS!E$12*C22,2)</f>
        <v>0</v>
      </c>
      <c r="I22" s="320"/>
      <c r="J22" s="50">
        <f t="shared" si="1"/>
        <v>0</v>
      </c>
      <c r="K22" s="321"/>
      <c r="L22" s="52">
        <f>ROUND((IF(AND(D22&gt;0,K22&gt;0),(((F22+H22+J22)/IF(B22=20,110,IF(B22=30,150,IF(B22=40,200,IF(B22=12,210,IF(B22=44,220,"E"))))))*(DADOS!E$13)*((K22/0.875)+(K22/0.875/25*5))),0)),2)</f>
        <v>0</v>
      </c>
      <c r="M22" s="321"/>
      <c r="N22" s="49">
        <f>ROUND((IF(AND(D22&gt;0,M22&gt;0),(((F22+H22+J22)/IF(B22=20,110,IF(B22=30,150,IF(B22=40,200,IF(B22=12,210,IF(B22=44,220,"E"))))))*(1+DADOS!E$14)*(M22+(M22/25*5))),0)),2)</f>
        <v>0</v>
      </c>
      <c r="O22" s="342"/>
      <c r="P22" s="342"/>
      <c r="Q22" s="321"/>
      <c r="R22" s="52">
        <f>ROUND((IF(AND(D22&gt;0,Q22&gt;0),(((F22+H22+J22)/IF(B22=20,110,IF(B22=30,150,IF(B22=40,200,IF(B22=12,210,IF(B22=44,220,"E"))))))*(1+DADOS!E$14)*(1+DADOS!E$13)*(Q22+(Q22/25*5))),0)),2)</f>
        <v>0</v>
      </c>
      <c r="S22" s="321"/>
      <c r="T22" s="52">
        <f>ROUND(IF(S22&gt;0,S22*((F22+H22+#REF!+L22+N22+R22)/IF(B22=20,110,IF(B22=30,150,IF(B22=40,200,IF(B22=12,210,IF(B22=44,220,"E")))))*2*IF(B22=20,4,IF(B22=30,6,IF(B22=40,8,IF(B22=12,12,IF(B22=44,8,"E")))))),0),2)</f>
        <v>0</v>
      </c>
      <c r="U22" s="321"/>
      <c r="V22" s="322"/>
      <c r="W22" s="297"/>
      <c r="X22" s="296">
        <f>T22+R22+N22+L22+J22+H22+F22+U22</f>
        <v>0</v>
      </c>
      <c r="Y22" s="297"/>
      <c r="AC22" s="3"/>
      <c r="AD22" s="5"/>
      <c r="AE22" s="3"/>
    </row>
    <row r="23" spans="1:31">
      <c r="A23" s="317"/>
      <c r="B23" s="324"/>
      <c r="C23" s="324"/>
      <c r="D23" s="325"/>
      <c r="E23" s="326"/>
      <c r="F23" s="50">
        <f t="shared" ref="F23" si="2">C23*D23</f>
        <v>0</v>
      </c>
      <c r="G23" s="319"/>
      <c r="H23" s="51">
        <f>ROUND(G23*DADOS!E$12*C23,2)</f>
        <v>0</v>
      </c>
      <c r="I23" s="320"/>
      <c r="J23" s="50">
        <f t="shared" si="1"/>
        <v>0</v>
      </c>
      <c r="K23" s="321"/>
      <c r="L23" s="52">
        <f>ROUND((IF(AND(D23&gt;0,K23&gt;0),(((F23+H23+J23)/IF(B23=20,110,IF(B23=30,150,IF(B23=40,200,IF(B23=12,210,IF(B23=44,220,"E"))))))*(DADOS!E$13)*((K23/0.875)+(K23/0.875/25*5))),0)),2)</f>
        <v>0</v>
      </c>
      <c r="M23" s="321"/>
      <c r="N23" s="49">
        <f>ROUND((IF(AND(D23&gt;0,M23&gt;0),(((F23+H23+J23)/IF(B23=20,110,IF(B23=30,150,IF(B23=40,200,IF(B23=12,210,IF(B23=44,220,"E"))))))*(1+DADOS!E$14)*(M23+(M23/25*5))),0)),2)</f>
        <v>0</v>
      </c>
      <c r="O23" s="342"/>
      <c r="P23" s="342"/>
      <c r="Q23" s="321"/>
      <c r="R23" s="52">
        <f>ROUND((IF(AND(D23&gt;0,Q23&gt;0),(((F23+H23+J23)/IF(B23=20,110,IF(B23=30,150,IF(B23=40,200,IF(B23=12,210,IF(B23=44,220,"E"))))))*(1+DADOS!E$14)*(1+DADOS!E$13)*(Q23+(Q23/25*5))),0)),2)</f>
        <v>0</v>
      </c>
      <c r="S23" s="321"/>
      <c r="T23" s="52">
        <f>ROUND(IF(S23&gt;0,S23*((F23+H23+#REF!+L23+N23+R23)/IF(B23=20,110,IF(B23=30,150,IF(B23=40,200,IF(B23=12,210,IF(B23=44,220,"E")))))*2*IF(B23=20,4,IF(B23=30,6,IF(B23=40,8,IF(B23=12,12,IF(B23=44,8,"E")))))),0),2)</f>
        <v>0</v>
      </c>
      <c r="U23" s="321"/>
      <c r="V23" s="322"/>
      <c r="W23" s="297"/>
      <c r="X23" s="296">
        <f>T23+R23+N23+L23+J23+H23+F23+U23</f>
        <v>0</v>
      </c>
      <c r="Y23" s="297"/>
      <c r="AC23" s="3"/>
      <c r="AD23" s="5"/>
      <c r="AE23" s="3"/>
    </row>
    <row r="24" spans="1:31">
      <c r="A24" s="317"/>
      <c r="B24" s="324"/>
      <c r="C24" s="324"/>
      <c r="D24" s="325"/>
      <c r="E24" s="326"/>
      <c r="F24" s="50">
        <f t="shared" si="0"/>
        <v>0</v>
      </c>
      <c r="G24" s="319"/>
      <c r="H24" s="51">
        <f>ROUND(G24*DADOS!E$12*C24,2)</f>
        <v>0</v>
      </c>
      <c r="I24" s="320"/>
      <c r="J24" s="50">
        <f t="shared" si="1"/>
        <v>0</v>
      </c>
      <c r="K24" s="321"/>
      <c r="L24" s="52">
        <f>ROUND((IF(AND(D24&gt;0,K24&gt;0),(((F24+H24+J24)/IF(B24=20,110,IF(B24=30,150,IF(B24=40,200,IF(B24=12,210,IF(B24=44,220,"E"))))))*(DADOS!E$13)*((K24/0.875)+(K24/0.875/25*5))),0)),2)</f>
        <v>0</v>
      </c>
      <c r="M24" s="321"/>
      <c r="N24" s="49">
        <f>ROUND((IF(AND(D24&gt;0,M24&gt;0),(((F24+H24+J24)/IF(B24=20,110,IF(B24=30,150,IF(B24=40,200,IF(B24=12,210,IF(B24=44,220,"E"))))))*(1+DADOS!E$14)*(M24+(M24/25*5))),0)),2)</f>
        <v>0</v>
      </c>
      <c r="O24" s="342"/>
      <c r="P24" s="342"/>
      <c r="Q24" s="321"/>
      <c r="R24" s="52">
        <f>ROUND((IF(AND(D24&gt;0,Q24&gt;0),(((F24+H24+J24)/IF(B24=20,110,IF(B24=30,150,IF(B24=40,200,IF(B24=12,210,IF(B24=44,220,"E"))))))*(1+DADOS!E$14)*(1+DADOS!E$13)*(Q24+(Q24/25*5))),0)),2)</f>
        <v>0</v>
      </c>
      <c r="S24" s="321"/>
      <c r="T24" s="52">
        <f>ROUND(IF(S24&gt;0,S24*((F24+H24+#REF!+L24+N24+R24)/IF(B24=20,110,IF(B24=30,150,IF(B24=40,200,IF(B24=12,210,IF(B24=44,220,"E")))))*2*IF(B24=20,4,IF(B24=30,6,IF(B24=40,8,IF(B24=12,12,IF(B24=44,8,"E")))))),0),2)</f>
        <v>0</v>
      </c>
      <c r="U24" s="321"/>
      <c r="V24" s="322"/>
      <c r="W24" s="297"/>
      <c r="X24" s="296">
        <f>T24+R24+N24+L24+J24+H24+F24+U24</f>
        <v>0</v>
      </c>
      <c r="Y24" s="297"/>
      <c r="AC24" s="3"/>
      <c r="AD24" s="5"/>
      <c r="AE24" s="3"/>
    </row>
    <row r="25" spans="1:31">
      <c r="A25" s="317"/>
      <c r="B25" s="324"/>
      <c r="C25" s="324"/>
      <c r="D25" s="325"/>
      <c r="E25" s="326"/>
      <c r="F25" s="50">
        <f t="shared" si="0"/>
        <v>0</v>
      </c>
      <c r="G25" s="319"/>
      <c r="H25" s="51">
        <f>ROUND(G25*DADOS!E$12*C25,2)</f>
        <v>0</v>
      </c>
      <c r="I25" s="320"/>
      <c r="J25" s="50">
        <f t="shared" si="1"/>
        <v>0</v>
      </c>
      <c r="K25" s="321"/>
      <c r="L25" s="52">
        <f>ROUND((IF(AND(D25&gt;0,K25&gt;0),(((F25+H25+J25)/IF(B25=20,110,IF(B25=30,150,IF(B25=40,200,IF(B25=12,210,IF(B25=44,220,"E"))))))*(DADOS!E$13)*((K25/0.875)+(K25/0.875/25*5))),0)),2)</f>
        <v>0</v>
      </c>
      <c r="M25" s="321"/>
      <c r="N25" s="49">
        <f>ROUND((IF(AND(D25&gt;0,M25&gt;0),(((F25+H25+J25)/IF(B25=20,110,IF(B25=30,150,IF(B25=40,200,IF(B25=12,210,IF(B25=44,220,"E"))))))*(1+DADOS!E$14)*(M25+(M25/25*5))),0)),2)</f>
        <v>0</v>
      </c>
      <c r="O25" s="342"/>
      <c r="P25" s="342"/>
      <c r="Q25" s="321"/>
      <c r="R25" s="52">
        <f>ROUND((IF(AND(D25&gt;0,Q25&gt;0),(((F25+H25+J25)/IF(B25=20,110,IF(B25=30,150,IF(B25=40,200,IF(B25=12,210,IF(B25=44,220,"E"))))))*(1+DADOS!E$14)*(1+DADOS!E$13)*(Q25+(Q25/25*5))),0)),2)</f>
        <v>0</v>
      </c>
      <c r="S25" s="321"/>
      <c r="T25" s="52">
        <f>ROUND(IF(S25&gt;0,S25*((F25+H25+#REF!+L25+N25+R25)/IF(B25=20,110,IF(B25=30,150,IF(B25=40,200,IF(B25=12,210,IF(B25=44,220,"E")))))*2*IF(B25=20,4,IF(B25=30,6,IF(B25=40,8,IF(B25=12,12,IF(B25=44,8,"E")))))),0),2)</f>
        <v>0</v>
      </c>
      <c r="U25" s="321"/>
      <c r="V25" s="322"/>
      <c r="W25" s="297"/>
      <c r="X25" s="296">
        <f>T25+R25+N25+L25+J25+H25+F25+U25</f>
        <v>0</v>
      </c>
      <c r="Y25" s="297"/>
      <c r="AC25" s="3"/>
      <c r="AD25" s="5"/>
      <c r="AE25" s="3"/>
    </row>
    <row r="26" spans="1:31">
      <c r="A26" s="317"/>
      <c r="B26" s="324"/>
      <c r="C26" s="324"/>
      <c r="D26" s="325"/>
      <c r="E26" s="326"/>
      <c r="F26" s="50">
        <f t="shared" si="0"/>
        <v>0</v>
      </c>
      <c r="G26" s="319"/>
      <c r="H26" s="51">
        <f>ROUND(G26*DADOS!E$12*C26,2)</f>
        <v>0</v>
      </c>
      <c r="I26" s="320"/>
      <c r="J26" s="50">
        <f t="shared" si="1"/>
        <v>0</v>
      </c>
      <c r="K26" s="321"/>
      <c r="L26" s="52">
        <f>ROUND((IF(AND(D26&gt;0,K26&gt;0),(((F26+H26+J26)/IF(B26=20,110,IF(B26=30,150,IF(B26=40,200,IF(B26=12,210,IF(B26=44,220,"E"))))))*(DADOS!E$13)*((K26/0.875)+(K26/0.875/25*5))),0)),2)</f>
        <v>0</v>
      </c>
      <c r="M26" s="321"/>
      <c r="N26" s="49">
        <f>ROUND((IF(AND(D26&gt;0,M26&gt;0),(((F26+H26+J26)/IF(B26=20,110,IF(B26=30,150,IF(B26=40,200,IF(B26=12,210,IF(B26=44,220,"E"))))))*(1+DADOS!E$14)*(M26+(M26/25*5))),0)),2)</f>
        <v>0</v>
      </c>
      <c r="O26" s="342"/>
      <c r="P26" s="342"/>
      <c r="Q26" s="321"/>
      <c r="R26" s="52">
        <f>ROUND((IF(AND(D26&gt;0,Q26&gt;0),(((F26+H26+J26)/IF(B26=20,110,IF(B26=30,150,IF(B26=40,200,IF(B26=12,210,IF(B26=44,220,"E"))))))*(1+DADOS!E$14)*(1+DADOS!E$13)*(Q26+(Q26/25*5))),0)),2)</f>
        <v>0</v>
      </c>
      <c r="S26" s="321"/>
      <c r="T26" s="52">
        <f>ROUND(IF(S26&gt;0,S26*((F26+H26+#REF!+L26+N26+R26)/IF(B26=20,110,IF(B26=30,150,IF(B26=40,200,IF(B26=12,210,IF(B26=44,220,"E")))))*2*IF(B26=20,4,IF(B26=30,6,IF(B26=40,8,IF(B26=12,12,IF(B26=44,8,"E")))))),0),2)</f>
        <v>0</v>
      </c>
      <c r="U26" s="321"/>
      <c r="V26" s="322"/>
      <c r="W26" s="297"/>
      <c r="X26" s="296">
        <f>T26+R26+N26+L26+J26+H26+F26+U26</f>
        <v>0</v>
      </c>
      <c r="Y26" s="297"/>
      <c r="AC26" s="3"/>
      <c r="AD26" s="5"/>
      <c r="AE26" s="3"/>
    </row>
    <row r="27" spans="1:31">
      <c r="A27" s="317"/>
      <c r="B27" s="324"/>
      <c r="C27" s="324"/>
      <c r="D27" s="325"/>
      <c r="E27" s="326"/>
      <c r="F27" s="50">
        <f t="shared" si="0"/>
        <v>0</v>
      </c>
      <c r="G27" s="319"/>
      <c r="H27" s="51">
        <f>ROUND(G27*DADOS!E$12*C27,2)</f>
        <v>0</v>
      </c>
      <c r="I27" s="320"/>
      <c r="J27" s="50">
        <f t="shared" si="1"/>
        <v>0</v>
      </c>
      <c r="K27" s="321"/>
      <c r="L27" s="52">
        <f>ROUND((IF(AND(D27&gt;0,K27&gt;0),(((F27+H27+J27)/IF(B27=20,110,IF(B27=30,150,IF(B27=40,200,IF(B27=12,210,IF(B27=44,220,"E"))))))*(DADOS!E$13)*((K27/0.875)+(K27/0.875/25*5))),0)),2)</f>
        <v>0</v>
      </c>
      <c r="M27" s="321"/>
      <c r="N27" s="49">
        <f>ROUND((IF(AND(D27&gt;0,M27&gt;0),(((F27+H27+J27)/IF(B27=20,110,IF(B27=30,150,IF(B27=40,200,IF(B27=12,210,IF(B27=44,220,"E"))))))*(1+DADOS!E$14)*(M27+(M27/25*5))),0)),2)</f>
        <v>0</v>
      </c>
      <c r="O27" s="342"/>
      <c r="P27" s="342"/>
      <c r="Q27" s="321"/>
      <c r="R27" s="52">
        <f>ROUND((IF(AND(D27&gt;0,Q27&gt;0),(((F27+H27+J27)/IF(B27=20,110,IF(B27=30,150,IF(B27=40,200,IF(B27=12,210,IF(B27=44,220,"E"))))))*(1+DADOS!E$14)*(1+DADOS!E$13)*(Q27+(Q27/25*5))),0)),2)</f>
        <v>0</v>
      </c>
      <c r="S27" s="321"/>
      <c r="T27" s="52">
        <f>ROUND(IF(S27&gt;0,S27*((F27+H27+#REF!+L27+N27+R27)/IF(B27=20,110,IF(B27=30,150,IF(B27=40,200,IF(B27=12,210,IF(B27=44,220,"E")))))*2*IF(B27=20,4,IF(B27=30,6,IF(B27=40,8,IF(B27=12,12,IF(B27=44,8,"E")))))),0),2)</f>
        <v>0</v>
      </c>
      <c r="U27" s="321"/>
      <c r="V27" s="322"/>
      <c r="W27" s="297"/>
      <c r="X27" s="296">
        <f>T27+R27+N27+L27+J27+H27+F27+U27</f>
        <v>0</v>
      </c>
      <c r="Y27" s="297"/>
      <c r="AC27" s="3"/>
      <c r="AD27" s="5"/>
      <c r="AE27" s="3"/>
    </row>
    <row r="28" spans="1:31">
      <c r="A28" s="328"/>
      <c r="B28" s="329"/>
      <c r="C28" s="324"/>
      <c r="D28" s="330"/>
      <c r="E28" s="331"/>
      <c r="F28" s="53">
        <f t="shared" si="0"/>
        <v>0</v>
      </c>
      <c r="G28" s="319"/>
      <c r="H28" s="54">
        <f>ROUND(G28*DADOS!E$12*C28,2)</f>
        <v>0</v>
      </c>
      <c r="I28" s="332"/>
      <c r="J28" s="53">
        <f t="shared" si="1"/>
        <v>0</v>
      </c>
      <c r="K28" s="333"/>
      <c r="L28" s="52">
        <f>ROUND((IF(AND(D28&gt;0,K28&gt;0),(((F28+H28+J28)/IF(B28=20,110,IF(B28=30,150,IF(B28=40,200,IF(B28=12,210,IF(B28=44,220,"E"))))))*(DADOS!E$13)*((K28/0.875)+(K28/0.875/25*5))),0)),2)</f>
        <v>0</v>
      </c>
      <c r="M28" s="333"/>
      <c r="N28" s="49">
        <f>ROUND((IF(AND(D28&gt;0,M28&gt;0),(((F28+H28+J28)/IF(B28=20,110,IF(B28=30,150,IF(B28=40,200,IF(B28=12,210,IF(B28=44,220,"E"))))))*(1+DADOS!E$14)*(M28+(M28/25*5))),0)),2)</f>
        <v>0</v>
      </c>
      <c r="O28" s="343"/>
      <c r="P28" s="343"/>
      <c r="Q28" s="333"/>
      <c r="R28" s="55">
        <f>ROUND((IF(AND(D28&gt;0,Q28&gt;0),(((F28+H28+J28)/IF(B28=20,110,IF(B28=30,150,IF(B28=40,200,IF(B28=12,210,IF(B28=44,220,"E"))))))*(1+DADOS!E$14)*(1+DADOS!E$13)*(Q28+(Q28/25*5))),0)),2)</f>
        <v>0</v>
      </c>
      <c r="S28" s="333"/>
      <c r="T28" s="55">
        <f>ROUND(IF(S28&gt;0,S28*((F28+H28+#REF!+L28+N28+R28)/IF(B28=20,110,IF(B28=30,150,IF(B28=40,200,IF(B28=12,210,IF(B28=44,220,"E")))))*2*IF(B28=20,4,IF(B28=30,6,IF(B28=40,8,IF(B28=12,12,IF(B28=44,8,"E")))))),0),2)</f>
        <v>0</v>
      </c>
      <c r="U28" s="333"/>
      <c r="V28" s="334"/>
      <c r="W28" s="303"/>
      <c r="X28" s="302">
        <f>T28+R28+N28+L28+J28+H28+F28+U28</f>
        <v>0</v>
      </c>
      <c r="Y28" s="303"/>
      <c r="AC28" s="3"/>
      <c r="AD28" s="5"/>
      <c r="AE28" s="3"/>
    </row>
    <row r="29" spans="1:31" ht="26.25" customHeight="1">
      <c r="A29" s="268" t="s">
        <v>156</v>
      </c>
      <c r="B29" s="269"/>
      <c r="C29" s="269"/>
      <c r="D29" s="269"/>
      <c r="E29" s="270"/>
      <c r="F29" s="77">
        <f>SUM(F5:F28)</f>
        <v>0</v>
      </c>
      <c r="G29" s="84"/>
      <c r="H29" s="85">
        <f>SUM(H5:H28)</f>
        <v>0</v>
      </c>
      <c r="I29" s="86"/>
      <c r="J29" s="85">
        <f>SUM(J5:J28)</f>
        <v>0</v>
      </c>
      <c r="K29" s="87"/>
      <c r="L29" s="85">
        <f>SUM(L5:L28)</f>
        <v>0</v>
      </c>
      <c r="M29" s="87"/>
      <c r="N29" s="85">
        <f>SUM(N5:N28)</f>
        <v>0</v>
      </c>
      <c r="O29" s="344"/>
      <c r="P29" s="344"/>
      <c r="Q29" s="87"/>
      <c r="R29" s="85">
        <f>SUM(R5:R28)</f>
        <v>0</v>
      </c>
      <c r="S29" s="87"/>
      <c r="T29" s="85">
        <f>SUM(T5:T28)</f>
        <v>0</v>
      </c>
      <c r="U29" s="88">
        <f>SUM(U5:U28)</f>
        <v>0</v>
      </c>
      <c r="V29" s="304"/>
      <c r="W29" s="299"/>
      <c r="X29" s="298">
        <f>SUM(X6:X28)</f>
        <v>0</v>
      </c>
      <c r="Y29" s="299"/>
      <c r="AC29" s="3"/>
      <c r="AD29" s="5"/>
      <c r="AE29" s="3"/>
    </row>
    <row r="30" spans="1:31">
      <c r="C30" s="57">
        <f>SUM(C6:C28)</f>
        <v>0</v>
      </c>
    </row>
    <row r="31" spans="1:31" ht="15.75" customHeight="1">
      <c r="A31" s="273" t="s">
        <v>157</v>
      </c>
      <c r="B31" s="282" t="s">
        <v>158</v>
      </c>
      <c r="C31" s="283"/>
      <c r="D31" s="284"/>
      <c r="E31" s="264" t="s">
        <v>159</v>
      </c>
      <c r="F31" s="264" t="s">
        <v>160</v>
      </c>
      <c r="G31" s="292" t="s">
        <v>161</v>
      </c>
      <c r="H31" s="293"/>
      <c r="I31" s="271" t="s">
        <v>162</v>
      </c>
      <c r="J31" s="272"/>
      <c r="K31" s="272"/>
      <c r="L31" s="272"/>
      <c r="M31" s="272"/>
      <c r="N31" s="272"/>
      <c r="O31" s="264" t="s">
        <v>163</v>
      </c>
      <c r="P31" s="293" t="s">
        <v>164</v>
      </c>
      <c r="Q31" s="271" t="s">
        <v>165</v>
      </c>
      <c r="R31" s="272"/>
      <c r="S31" s="272"/>
      <c r="T31" s="272"/>
      <c r="U31" s="272"/>
      <c r="V31" s="272"/>
      <c r="W31" s="273"/>
      <c r="X31" s="264" t="s">
        <v>166</v>
      </c>
      <c r="Y31" s="293" t="s">
        <v>167</v>
      </c>
    </row>
    <row r="32" spans="1:31" ht="39" customHeight="1">
      <c r="A32" s="276"/>
      <c r="B32" s="17" t="s">
        <v>168</v>
      </c>
      <c r="C32" s="18" t="s">
        <v>168</v>
      </c>
      <c r="D32" s="18" t="s">
        <v>168</v>
      </c>
      <c r="E32" s="279"/>
      <c r="F32" s="279"/>
      <c r="G32" s="294"/>
      <c r="H32" s="280"/>
      <c r="I32" s="274"/>
      <c r="J32" s="275"/>
      <c r="K32" s="275"/>
      <c r="L32" s="275"/>
      <c r="M32" s="275"/>
      <c r="N32" s="275"/>
      <c r="O32" s="279"/>
      <c r="P32" s="280"/>
      <c r="Q32" s="274"/>
      <c r="R32" s="275"/>
      <c r="S32" s="275"/>
      <c r="T32" s="275"/>
      <c r="U32" s="275"/>
      <c r="V32" s="275"/>
      <c r="W32" s="276"/>
      <c r="X32" s="279"/>
      <c r="Y32" s="280"/>
    </row>
    <row r="33" spans="1:30">
      <c r="A33" s="277" t="s">
        <v>144</v>
      </c>
      <c r="B33" s="264" t="s">
        <v>169</v>
      </c>
      <c r="C33" s="264" t="s">
        <v>170</v>
      </c>
      <c r="D33" s="264" t="s">
        <v>171</v>
      </c>
      <c r="E33" s="280"/>
      <c r="F33" s="279"/>
      <c r="G33" s="294"/>
      <c r="H33" s="280"/>
      <c r="I33" s="67" t="s">
        <v>168</v>
      </c>
      <c r="J33" s="67" t="s">
        <v>168</v>
      </c>
      <c r="K33" s="67" t="s">
        <v>172</v>
      </c>
      <c r="L33" s="67" t="s">
        <v>172</v>
      </c>
      <c r="M33" s="67" t="s">
        <v>172</v>
      </c>
      <c r="N33" s="78" t="s">
        <v>172</v>
      </c>
      <c r="O33" s="279"/>
      <c r="P33" s="280"/>
      <c r="Q33" s="264" t="s">
        <v>173</v>
      </c>
      <c r="R33" s="264" t="s">
        <v>174</v>
      </c>
      <c r="S33" s="264" t="s">
        <v>175</v>
      </c>
      <c r="T33" s="264" t="s">
        <v>176</v>
      </c>
      <c r="U33" s="264" t="s">
        <v>177</v>
      </c>
      <c r="V33" s="264" t="s">
        <v>178</v>
      </c>
      <c r="W33" s="264" t="s">
        <v>179</v>
      </c>
      <c r="X33" s="279"/>
      <c r="Y33" s="280"/>
    </row>
    <row r="34" spans="1:30" ht="42.75" customHeight="1">
      <c r="A34" s="278"/>
      <c r="B34" s="265"/>
      <c r="C34" s="265"/>
      <c r="D34" s="265"/>
      <c r="E34" s="281"/>
      <c r="F34" s="265"/>
      <c r="G34" s="295"/>
      <c r="H34" s="281"/>
      <c r="I34" s="133" t="s">
        <v>9</v>
      </c>
      <c r="J34" s="133" t="s">
        <v>13</v>
      </c>
      <c r="K34" s="133" t="s">
        <v>4</v>
      </c>
      <c r="L34" s="133" t="s">
        <v>180</v>
      </c>
      <c r="M34" s="133" t="s">
        <v>181</v>
      </c>
      <c r="N34" s="14" t="s">
        <v>11</v>
      </c>
      <c r="O34" s="265"/>
      <c r="P34" s="281"/>
      <c r="Q34" s="265"/>
      <c r="R34" s="265"/>
      <c r="S34" s="265"/>
      <c r="T34" s="265"/>
      <c r="U34" s="265"/>
      <c r="V34" s="265"/>
      <c r="W34" s="265"/>
      <c r="X34" s="265"/>
      <c r="Y34" s="281"/>
    </row>
    <row r="35" spans="1:30">
      <c r="A35" s="310">
        <f>A6</f>
        <v>0</v>
      </c>
      <c r="B35" s="60">
        <f>ROUND(IF(AND(F6&gt;0,B$32="S"),X6/12,0),2)</f>
        <v>0</v>
      </c>
      <c r="C35" s="60">
        <f>ROUND(IF(AND(F6&gt;0,C$32="S"),X6/12,0),2)</f>
        <v>0</v>
      </c>
      <c r="D35" s="48">
        <f>ROUND(IF(AND(F6&gt;0,D$32="S"),X6/12/3,0),2)</f>
        <v>0</v>
      </c>
      <c r="E35" s="65">
        <f t="shared" ref="E35:E57" si="3">SUM(B35:D35)</f>
        <v>0</v>
      </c>
      <c r="F35" s="335">
        <f>X6+E35</f>
        <v>0</v>
      </c>
      <c r="G35" s="336">
        <f>IF(F35=0,0,F35*E6)</f>
        <v>0</v>
      </c>
      <c r="H35" s="337"/>
      <c r="I35" s="62">
        <f>ROUND(IF(AND($D6&gt;0,I$33="S"),$F35*DADOS!$E$7,0),2)</f>
        <v>0</v>
      </c>
      <c r="J35" s="61">
        <f>ROUND(IF(AND($D6&gt;0,J$33="S"),$F35*DADOS!$E$7*DADOS!$E$9,0),2)</f>
        <v>0</v>
      </c>
      <c r="K35" s="48">
        <f>ROUND(IF(AND($D6&gt;0,K$33="S"),$F35*DADOS!$E$4,0),2)</f>
        <v>0</v>
      </c>
      <c r="L35" s="60">
        <f>ROUND(IF(AND($D6&gt;0,L$33="S"),$F35*DADOS!$E$6,0),2)</f>
        <v>0</v>
      </c>
      <c r="M35" s="48">
        <f>ROUND(IF(AND($D6&gt;0,M$33="S"),$F35*DADOS!$E$5,0),2)</f>
        <v>0</v>
      </c>
      <c r="N35" s="47">
        <f>ROUND(IF(AND($D6&gt;0,N$33="S"),$F35*DADOS!$E$8,0),2)</f>
        <v>0</v>
      </c>
      <c r="O35" s="335">
        <f>SUM(I35:N35)</f>
        <v>0</v>
      </c>
      <c r="P35" s="335">
        <f>O35*E6</f>
        <v>0</v>
      </c>
      <c r="Q35" s="320"/>
      <c r="R35" s="51">
        <f>400*C6</f>
        <v>0</v>
      </c>
      <c r="S35" s="51">
        <f>0*D6</f>
        <v>0</v>
      </c>
      <c r="T35" s="51">
        <f t="shared" ref="T35:W35" si="4">0*E6</f>
        <v>0</v>
      </c>
      <c r="U35" s="51">
        <f t="shared" si="4"/>
        <v>0</v>
      </c>
      <c r="V35" s="51">
        <f t="shared" si="4"/>
        <v>0</v>
      </c>
      <c r="W35" s="51">
        <f t="shared" si="4"/>
        <v>0</v>
      </c>
      <c r="X35" s="335">
        <f>SUM(Q35:W35)</f>
        <v>0</v>
      </c>
      <c r="Y35" s="335">
        <f>X35*E6</f>
        <v>0</v>
      </c>
      <c r="AD35" s="134"/>
    </row>
    <row r="36" spans="1:30">
      <c r="A36" s="310">
        <f t="shared" ref="A36:A57" si="5">A7</f>
        <v>0</v>
      </c>
      <c r="B36" s="61">
        <f>ROUND(IF(AND(F7&gt;0,B$32="S"),X7/12,0),2)</f>
        <v>0</v>
      </c>
      <c r="C36" s="61">
        <f>ROUND(IF(AND(F7&gt;0,C$32="S"),X7/12,0),2)</f>
        <v>0</v>
      </c>
      <c r="D36" s="51">
        <f>ROUND(IF(AND(F7&gt;0,D$32="S"),X7/12/3,0),2)</f>
        <v>0</v>
      </c>
      <c r="E36" s="66">
        <f t="shared" si="3"/>
        <v>0</v>
      </c>
      <c r="F36" s="338">
        <f>X7+E36</f>
        <v>0</v>
      </c>
      <c r="G36" s="336">
        <f t="shared" ref="G36:G52" si="6">IF(F36=0,0,F36*E7)</f>
        <v>0</v>
      </c>
      <c r="H36" s="337"/>
      <c r="I36" s="62">
        <f>ROUND(IF(AND($D7&gt;0,I$33="S"),$F36*DADOS!$E$7,0),2)</f>
        <v>0</v>
      </c>
      <c r="J36" s="61">
        <f>ROUND(IF(AND($D7&gt;0,J$33="S"),$F36*DADOS!$E$7*DADOS!$E$9,0),2)</f>
        <v>0</v>
      </c>
      <c r="K36" s="51">
        <f>ROUND(IF(AND($D7&gt;0,K$33="S"),$F36*DADOS!$E$4,0),2)</f>
        <v>0</v>
      </c>
      <c r="L36" s="61">
        <f>ROUND(IF(AND($D7&gt;0,L$33="S"),$F36*DADOS!$E$6,0),2)</f>
        <v>0</v>
      </c>
      <c r="M36" s="51">
        <f>ROUND(IF(AND($D7&gt;0,M$33="S"),$F36*DADOS!$E$5,0),2)</f>
        <v>0</v>
      </c>
      <c r="N36" s="50">
        <f>ROUND(IF(AND($D7&gt;0,N$33="S"),$F36*DADOS!$E$8,0),2)</f>
        <v>0</v>
      </c>
      <c r="O36" s="335">
        <f t="shared" ref="O36:O57" si="7">SUM(I36:N36)</f>
        <v>0</v>
      </c>
      <c r="P36" s="335">
        <f t="shared" ref="P36:P57" si="8">O36*E7</f>
        <v>0</v>
      </c>
      <c r="Q36" s="320"/>
      <c r="R36" s="61"/>
      <c r="S36" s="51"/>
      <c r="T36" s="61"/>
      <c r="U36" s="51"/>
      <c r="V36" s="51"/>
      <c r="W36" s="52"/>
      <c r="X36" s="335">
        <f t="shared" ref="X36:X57" si="9">SUM(Q36:W36)</f>
        <v>0</v>
      </c>
      <c r="Y36" s="335">
        <f t="shared" ref="Y36:Y57" si="10">X36*E7</f>
        <v>0</v>
      </c>
      <c r="AA36" s="5">
        <f>SUM(I36:Q36)</f>
        <v>0</v>
      </c>
      <c r="AD36" s="134"/>
    </row>
    <row r="37" spans="1:30">
      <c r="A37" s="310">
        <f t="shared" si="5"/>
        <v>0</v>
      </c>
      <c r="B37" s="61">
        <f>ROUND(IF(AND(F8&gt;0,B$32="S"),X8/12,0),2)</f>
        <v>0</v>
      </c>
      <c r="C37" s="61">
        <f>ROUND(IF(AND(F8&gt;0,C$32="S"),X8/12,0),2)</f>
        <v>0</v>
      </c>
      <c r="D37" s="51">
        <f>ROUND(IF(AND(F8&gt;0,D$32="S"),X8/12/3,0),2)</f>
        <v>0</v>
      </c>
      <c r="E37" s="66">
        <f t="shared" si="3"/>
        <v>0</v>
      </c>
      <c r="F37" s="338">
        <f>X8+E37</f>
        <v>0</v>
      </c>
      <c r="G37" s="336">
        <f t="shared" si="6"/>
        <v>0</v>
      </c>
      <c r="H37" s="337"/>
      <c r="I37" s="62">
        <f>ROUND(IF(AND($D8&gt;0,I$33="S"),$F37*DADOS!$E$7,0),2)</f>
        <v>0</v>
      </c>
      <c r="J37" s="61">
        <f>ROUND(IF(AND($D8&gt;0,J$33="S"),$F37*DADOS!$E$7*DADOS!$E$9,0),2)</f>
        <v>0</v>
      </c>
      <c r="K37" s="51">
        <f>ROUND(IF(AND($D8&gt;0,K$33="S"),$F37*DADOS!$E$4,0),2)</f>
        <v>0</v>
      </c>
      <c r="L37" s="61">
        <f>ROUND(IF(AND($D8&gt;0,L$33="S"),$F37*DADOS!$E$6,0),2)</f>
        <v>0</v>
      </c>
      <c r="M37" s="51">
        <f>ROUND(IF(AND($D8&gt;0,M$33="S"),$F37*DADOS!$E$5,0),2)</f>
        <v>0</v>
      </c>
      <c r="N37" s="50">
        <f>ROUND(IF(AND($D8&gt;0,N$33="S"),$F37*DADOS!$E$8,0),2)</f>
        <v>0</v>
      </c>
      <c r="O37" s="335">
        <f t="shared" si="7"/>
        <v>0</v>
      </c>
      <c r="P37" s="335">
        <f t="shared" si="8"/>
        <v>0</v>
      </c>
      <c r="Q37" s="320"/>
      <c r="R37" s="61"/>
      <c r="S37" s="51"/>
      <c r="T37" s="61"/>
      <c r="U37" s="51"/>
      <c r="V37" s="51"/>
      <c r="W37" s="52"/>
      <c r="X37" s="335">
        <f t="shared" si="9"/>
        <v>0</v>
      </c>
      <c r="Y37" s="335">
        <f t="shared" si="10"/>
        <v>0</v>
      </c>
      <c r="AA37" s="5">
        <f>I36+J36+Q36</f>
        <v>0</v>
      </c>
      <c r="AD37" s="134"/>
    </row>
    <row r="38" spans="1:30">
      <c r="A38" s="310">
        <f t="shared" si="5"/>
        <v>0</v>
      </c>
      <c r="B38" s="61">
        <f>ROUND(IF(AND(F9&gt;0,B$32="S"),X9/12,0),2)</f>
        <v>0</v>
      </c>
      <c r="C38" s="61">
        <f>ROUND(IF(AND(F9&gt;0,C$32="S"),X9/12,0),2)</f>
        <v>0</v>
      </c>
      <c r="D38" s="51">
        <f>ROUND(IF(AND(F9&gt;0,D$32="S"),X9/12/3,0),2)</f>
        <v>0</v>
      </c>
      <c r="E38" s="66">
        <f t="shared" si="3"/>
        <v>0</v>
      </c>
      <c r="F38" s="338">
        <f>X9+E38</f>
        <v>0</v>
      </c>
      <c r="G38" s="336">
        <f t="shared" si="6"/>
        <v>0</v>
      </c>
      <c r="H38" s="337"/>
      <c r="I38" s="62">
        <f>ROUND(IF(AND($D9&gt;0,I$33="S"),$F38*DADOS!$E$7,0),2)</f>
        <v>0</v>
      </c>
      <c r="J38" s="61">
        <f>ROUND(IF(AND($D9&gt;0,J$33="S"),$F38*DADOS!$E$7*DADOS!$E$9,0),2)</f>
        <v>0</v>
      </c>
      <c r="K38" s="51">
        <f>ROUND(IF(AND($D9&gt;0,K$33="S"),$F38*DADOS!$E$4,0),2)</f>
        <v>0</v>
      </c>
      <c r="L38" s="61">
        <f>ROUND(IF(AND($D9&gt;0,L$33="S"),$F38*DADOS!$E$6,0),2)</f>
        <v>0</v>
      </c>
      <c r="M38" s="51">
        <f>ROUND(IF(AND($D9&gt;0,M$33="S"),$F38*DADOS!$E$5,0),2)</f>
        <v>0</v>
      </c>
      <c r="N38" s="50">
        <f>ROUND(IF(AND($D9&gt;0,N$33="S"),$F38*DADOS!$E$8,0),2)</f>
        <v>0</v>
      </c>
      <c r="O38" s="335">
        <f t="shared" si="7"/>
        <v>0</v>
      </c>
      <c r="P38" s="335">
        <f t="shared" si="8"/>
        <v>0</v>
      </c>
      <c r="Q38" s="320"/>
      <c r="R38" s="61"/>
      <c r="S38" s="51"/>
      <c r="T38" s="61"/>
      <c r="U38" s="51"/>
      <c r="V38" s="51"/>
      <c r="W38" s="52"/>
      <c r="X38" s="335">
        <f t="shared" si="9"/>
        <v>0</v>
      </c>
      <c r="Y38" s="335">
        <f t="shared" si="10"/>
        <v>0</v>
      </c>
      <c r="AD38" s="134"/>
    </row>
    <row r="39" spans="1:30">
      <c r="A39" s="310">
        <f t="shared" si="5"/>
        <v>0</v>
      </c>
      <c r="B39" s="61">
        <f>ROUND(IF(AND(F10&gt;0,B$32="S"),X10/12,0),2)</f>
        <v>0</v>
      </c>
      <c r="C39" s="61">
        <f>ROUND(IF(AND(F10&gt;0,C$32="S"),X10/12,0),2)</f>
        <v>0</v>
      </c>
      <c r="D39" s="51">
        <f>ROUND(IF(AND(F10&gt;0,D$32="S"),X10/12/3,0),2)</f>
        <v>0</v>
      </c>
      <c r="E39" s="66">
        <f t="shared" si="3"/>
        <v>0</v>
      </c>
      <c r="F39" s="338">
        <f>X10+E39</f>
        <v>0</v>
      </c>
      <c r="G39" s="336">
        <f t="shared" si="6"/>
        <v>0</v>
      </c>
      <c r="H39" s="337"/>
      <c r="I39" s="62">
        <f>ROUND(IF(AND($D10&gt;0,I$33="S"),$F39*DADOS!$E$7,0),2)</f>
        <v>0</v>
      </c>
      <c r="J39" s="61">
        <f>ROUND(IF(AND($D10&gt;0,J$33="S"),$F39*DADOS!$E$7*DADOS!$E$9,0),2)</f>
        <v>0</v>
      </c>
      <c r="K39" s="51">
        <f>ROUND(IF(AND($D10&gt;0,K$33="S"),$F39*DADOS!$E$4,0),2)</f>
        <v>0</v>
      </c>
      <c r="L39" s="61">
        <f>ROUND(IF(AND($D10&gt;0,L$33="S"),$F39*DADOS!$E$6,0),2)</f>
        <v>0</v>
      </c>
      <c r="M39" s="51">
        <f>ROUND(IF(AND($D10&gt;0,M$33="S"),$F39*DADOS!$E$5,0),2)</f>
        <v>0</v>
      </c>
      <c r="N39" s="50">
        <f>ROUND(IF(AND($D10&gt;0,N$33="S"),$F39*DADOS!$E$8,0),2)</f>
        <v>0</v>
      </c>
      <c r="O39" s="335">
        <f t="shared" si="7"/>
        <v>0</v>
      </c>
      <c r="P39" s="335">
        <f t="shared" si="8"/>
        <v>0</v>
      </c>
      <c r="Q39" s="320"/>
      <c r="R39" s="61"/>
      <c r="S39" s="51"/>
      <c r="T39" s="61"/>
      <c r="U39" s="51"/>
      <c r="V39" s="51"/>
      <c r="W39" s="52"/>
      <c r="X39" s="335">
        <f t="shared" si="9"/>
        <v>0</v>
      </c>
      <c r="Y39" s="335">
        <f t="shared" si="10"/>
        <v>0</v>
      </c>
      <c r="AD39" s="134"/>
    </row>
    <row r="40" spans="1:30">
      <c r="A40" s="310">
        <f t="shared" si="5"/>
        <v>0</v>
      </c>
      <c r="B40" s="61">
        <f>ROUND(IF(AND(F11&gt;0,B$32="S"),X11/12,0),2)</f>
        <v>0</v>
      </c>
      <c r="C40" s="61">
        <f>ROUND(IF(AND(F11&gt;0,C$32="S"),X11/12,0),2)</f>
        <v>0</v>
      </c>
      <c r="D40" s="51">
        <f>ROUND(IF(AND(F11&gt;0,D$32="S"),X11/12/3,0),2)</f>
        <v>0</v>
      </c>
      <c r="E40" s="66">
        <f t="shared" si="3"/>
        <v>0</v>
      </c>
      <c r="F40" s="338">
        <f>X11+E40</f>
        <v>0</v>
      </c>
      <c r="G40" s="336">
        <f t="shared" si="6"/>
        <v>0</v>
      </c>
      <c r="H40" s="337"/>
      <c r="I40" s="62">
        <f>ROUND(IF(AND($D11&gt;0,I$33="S"),$F40*DADOS!$E$7,0),2)</f>
        <v>0</v>
      </c>
      <c r="J40" s="61">
        <f>ROUND(IF(AND($D11&gt;0,J$33="S"),$F40*DADOS!$E$7*DADOS!$E$9,0),2)</f>
        <v>0</v>
      </c>
      <c r="K40" s="51">
        <f>ROUND(IF(AND($D11&gt;0,K$33="S"),$F40*DADOS!$E$4,0),2)</f>
        <v>0</v>
      </c>
      <c r="L40" s="61">
        <f>ROUND(IF(AND($D11&gt;0,L$33="S"),$F40*DADOS!$E$6,0),2)</f>
        <v>0</v>
      </c>
      <c r="M40" s="51">
        <f>ROUND(IF(AND($D11&gt;0,M$33="S"),$F40*DADOS!$E$5,0),2)</f>
        <v>0</v>
      </c>
      <c r="N40" s="50">
        <f>ROUND(IF(AND($D11&gt;0,N$33="S"),$F40*DADOS!$E$8,0),2)</f>
        <v>0</v>
      </c>
      <c r="O40" s="335">
        <f t="shared" si="7"/>
        <v>0</v>
      </c>
      <c r="P40" s="335">
        <f t="shared" si="8"/>
        <v>0</v>
      </c>
      <c r="Q40" s="320"/>
      <c r="R40" s="61"/>
      <c r="S40" s="51"/>
      <c r="T40" s="61"/>
      <c r="U40" s="51"/>
      <c r="V40" s="51"/>
      <c r="W40" s="52"/>
      <c r="X40" s="335">
        <f t="shared" si="9"/>
        <v>0</v>
      </c>
      <c r="Y40" s="335">
        <f t="shared" si="10"/>
        <v>0</v>
      </c>
      <c r="AD40" s="134"/>
    </row>
    <row r="41" spans="1:30">
      <c r="A41" s="310">
        <f t="shared" si="5"/>
        <v>0</v>
      </c>
      <c r="B41" s="61">
        <f>ROUND(IF(AND(F12&gt;0,B$32="S"),X12/12,0),2)</f>
        <v>0</v>
      </c>
      <c r="C41" s="61">
        <f>ROUND(IF(AND(F12&gt;0,C$32="S"),X12/12,0),2)</f>
        <v>0</v>
      </c>
      <c r="D41" s="51">
        <f>ROUND(IF(AND(F12&gt;0,D$32="S"),X12/12/3,0),2)</f>
        <v>0</v>
      </c>
      <c r="E41" s="66">
        <f t="shared" si="3"/>
        <v>0</v>
      </c>
      <c r="F41" s="338">
        <f>X12+E41</f>
        <v>0</v>
      </c>
      <c r="G41" s="336">
        <f t="shared" si="6"/>
        <v>0</v>
      </c>
      <c r="H41" s="337"/>
      <c r="I41" s="62">
        <f>ROUND(IF(AND($D12&gt;0,I$33="S"),$F41*DADOS!$E$7,0),2)</f>
        <v>0</v>
      </c>
      <c r="J41" s="61">
        <f>ROUND(IF(AND($D12&gt;0,J$33="S"),$F41*DADOS!$E$7*DADOS!$E$9,0),2)</f>
        <v>0</v>
      </c>
      <c r="K41" s="51">
        <f>ROUND(IF(AND($D12&gt;0,K$33="S"),$F41*DADOS!$E$4,0),2)</f>
        <v>0</v>
      </c>
      <c r="L41" s="61">
        <f>ROUND(IF(AND($D12&gt;0,L$33="S"),$F41*DADOS!$E$6,0),2)</f>
        <v>0</v>
      </c>
      <c r="M41" s="51">
        <f>ROUND(IF(AND($D12&gt;0,M$33="S"),$F41*DADOS!$E$5,0),2)</f>
        <v>0</v>
      </c>
      <c r="N41" s="50">
        <f>ROUND(IF(AND($D12&gt;0,N$33="S"),$F41*DADOS!$E$8,0),2)</f>
        <v>0</v>
      </c>
      <c r="O41" s="335">
        <f t="shared" si="7"/>
        <v>0</v>
      </c>
      <c r="P41" s="335">
        <f t="shared" si="8"/>
        <v>0</v>
      </c>
      <c r="Q41" s="320"/>
      <c r="R41" s="61"/>
      <c r="S41" s="51"/>
      <c r="T41" s="61"/>
      <c r="U41" s="51"/>
      <c r="V41" s="51"/>
      <c r="W41" s="52"/>
      <c r="X41" s="335">
        <f t="shared" si="9"/>
        <v>0</v>
      </c>
      <c r="Y41" s="335">
        <f t="shared" si="10"/>
        <v>0</v>
      </c>
      <c r="AD41" s="134"/>
    </row>
    <row r="42" spans="1:30">
      <c r="A42" s="310">
        <f t="shared" si="5"/>
        <v>0</v>
      </c>
      <c r="B42" s="61">
        <f>ROUND(IF(AND(F13&gt;0,B$32="S"),X13/12,0),2)</f>
        <v>0</v>
      </c>
      <c r="C42" s="61">
        <f>ROUND(IF(AND(F13&gt;0,C$32="S"),X13/12,0),2)</f>
        <v>0</v>
      </c>
      <c r="D42" s="51">
        <f>ROUND(IF(AND(F13&gt;0,D$32="S"),X13/12/3,0),2)</f>
        <v>0</v>
      </c>
      <c r="E42" s="66">
        <f t="shared" si="3"/>
        <v>0</v>
      </c>
      <c r="F42" s="338">
        <f>X13+E42</f>
        <v>0</v>
      </c>
      <c r="G42" s="336">
        <f t="shared" si="6"/>
        <v>0</v>
      </c>
      <c r="H42" s="337"/>
      <c r="I42" s="62">
        <f>ROUND(IF(AND($D13&gt;0,I$33="S"),$F42*DADOS!$E$7,0),2)</f>
        <v>0</v>
      </c>
      <c r="J42" s="61">
        <f>ROUND(IF(AND($D13&gt;0,J$33="S"),$F42*DADOS!$E$7*DADOS!$E$9,0),2)</f>
        <v>0</v>
      </c>
      <c r="K42" s="51">
        <f>ROUND(IF(AND($D13&gt;0,K$33="S"),$F42*DADOS!$E$4,0),2)</f>
        <v>0</v>
      </c>
      <c r="L42" s="61">
        <f>ROUND(IF(AND($D13&gt;0,L$33="S"),$F42*DADOS!$E$6,0),2)</f>
        <v>0</v>
      </c>
      <c r="M42" s="51">
        <f>ROUND(IF(AND($D13&gt;0,M$33="S"),$F42*DADOS!$E$5,0),2)</f>
        <v>0</v>
      </c>
      <c r="N42" s="50">
        <f>ROUND(IF(AND($D13&gt;0,N$33="S"),$F42*DADOS!$E$8,0),2)</f>
        <v>0</v>
      </c>
      <c r="O42" s="335">
        <f t="shared" si="7"/>
        <v>0</v>
      </c>
      <c r="P42" s="335">
        <f t="shared" si="8"/>
        <v>0</v>
      </c>
      <c r="Q42" s="320"/>
      <c r="R42" s="61"/>
      <c r="S42" s="51"/>
      <c r="T42" s="61"/>
      <c r="U42" s="51"/>
      <c r="V42" s="51"/>
      <c r="W42" s="52"/>
      <c r="X42" s="335">
        <f t="shared" si="9"/>
        <v>0</v>
      </c>
      <c r="Y42" s="335">
        <f t="shared" si="10"/>
        <v>0</v>
      </c>
      <c r="AD42" s="134"/>
    </row>
    <row r="43" spans="1:30">
      <c r="A43" s="310">
        <f t="shared" si="5"/>
        <v>0</v>
      </c>
      <c r="B43" s="61">
        <f>ROUND(IF(AND(F14&gt;0,B$32="S"),X14/12,0),2)</f>
        <v>0</v>
      </c>
      <c r="C43" s="61">
        <f>ROUND(IF(AND(F14&gt;0,C$32="S"),X14/12,0),2)</f>
        <v>0</v>
      </c>
      <c r="D43" s="51">
        <f>ROUND(IF(AND(F14&gt;0,D$32="S"),X14/12/3,0),2)</f>
        <v>0</v>
      </c>
      <c r="E43" s="66">
        <f t="shared" si="3"/>
        <v>0</v>
      </c>
      <c r="F43" s="338">
        <f>X14+E43</f>
        <v>0</v>
      </c>
      <c r="G43" s="336">
        <f t="shared" si="6"/>
        <v>0</v>
      </c>
      <c r="H43" s="337"/>
      <c r="I43" s="62">
        <f>ROUND(IF(AND($D14&gt;0,I$33="S"),$F43*DADOS!$E$7,0),2)</f>
        <v>0</v>
      </c>
      <c r="J43" s="61">
        <f>ROUND(IF(AND($D14&gt;0,J$33="S"),$F43*DADOS!$E$7*DADOS!$E$9,0),2)</f>
        <v>0</v>
      </c>
      <c r="K43" s="51">
        <f>ROUND(IF(AND($D14&gt;0,K$33="S"),$F43*DADOS!$E$4,0),2)</f>
        <v>0</v>
      </c>
      <c r="L43" s="61">
        <f>ROUND(IF(AND($D14&gt;0,L$33="S"),$F43*DADOS!$E$6,0),2)</f>
        <v>0</v>
      </c>
      <c r="M43" s="51">
        <f>ROUND(IF(AND($D14&gt;0,M$33="S"),$F43*DADOS!$E$5,0),2)</f>
        <v>0</v>
      </c>
      <c r="N43" s="50">
        <f>ROUND(IF(AND($D14&gt;0,N$33="S"),$F43*DADOS!$E$8,0),2)</f>
        <v>0</v>
      </c>
      <c r="O43" s="335">
        <f t="shared" si="7"/>
        <v>0</v>
      </c>
      <c r="P43" s="335">
        <f t="shared" si="8"/>
        <v>0</v>
      </c>
      <c r="Q43" s="320"/>
      <c r="R43" s="61"/>
      <c r="S43" s="51"/>
      <c r="T43" s="61"/>
      <c r="U43" s="51"/>
      <c r="V43" s="51"/>
      <c r="W43" s="52"/>
      <c r="X43" s="335">
        <f t="shared" si="9"/>
        <v>0</v>
      </c>
      <c r="Y43" s="335">
        <f t="shared" si="10"/>
        <v>0</v>
      </c>
      <c r="AD43" s="134"/>
    </row>
    <row r="44" spans="1:30">
      <c r="A44" s="310">
        <f t="shared" si="5"/>
        <v>0</v>
      </c>
      <c r="B44" s="61">
        <f>ROUND(IF(AND(F15&gt;0,B$32="S"),X15/12,0),2)</f>
        <v>0</v>
      </c>
      <c r="C44" s="61">
        <f>ROUND(IF(AND(F15&gt;0,C$32="S"),X15/12,0),2)</f>
        <v>0</v>
      </c>
      <c r="D44" s="51">
        <f>ROUND(IF(AND(F15&gt;0,D$32="S"),X15/12/3,0),2)</f>
        <v>0</v>
      </c>
      <c r="E44" s="66">
        <f t="shared" si="3"/>
        <v>0</v>
      </c>
      <c r="F44" s="338">
        <f>X15+E44</f>
        <v>0</v>
      </c>
      <c r="G44" s="336">
        <f t="shared" si="6"/>
        <v>0</v>
      </c>
      <c r="H44" s="337"/>
      <c r="I44" s="62">
        <f>ROUND(IF(AND($D15&gt;0,I$33="S"),$F44*DADOS!$E$7,0),2)</f>
        <v>0</v>
      </c>
      <c r="J44" s="61">
        <f>ROUND(IF(AND($D15&gt;0,J$33="S"),$F44*DADOS!$E$7*DADOS!$E$9,0),2)</f>
        <v>0</v>
      </c>
      <c r="K44" s="51">
        <f>ROUND(IF(AND($D15&gt;0,K$33="S"),$F44*DADOS!$E$4,0),2)</f>
        <v>0</v>
      </c>
      <c r="L44" s="61">
        <f>ROUND(IF(AND($D15&gt;0,L$33="S"),$F44*DADOS!$E$6,0),2)</f>
        <v>0</v>
      </c>
      <c r="M44" s="51">
        <f>ROUND(IF(AND($D15&gt;0,M$33="S"),$F44*DADOS!$E$5,0),2)</f>
        <v>0</v>
      </c>
      <c r="N44" s="50">
        <f>ROUND(IF(AND($D15&gt;0,N$33="S"),$F44*DADOS!$E$8,0),2)</f>
        <v>0</v>
      </c>
      <c r="O44" s="335">
        <f t="shared" si="7"/>
        <v>0</v>
      </c>
      <c r="P44" s="335">
        <f t="shared" si="8"/>
        <v>0</v>
      </c>
      <c r="Q44" s="320"/>
      <c r="R44" s="61"/>
      <c r="S44" s="51"/>
      <c r="T44" s="61"/>
      <c r="U44" s="51"/>
      <c r="V44" s="51"/>
      <c r="W44" s="52"/>
      <c r="X44" s="335">
        <f t="shared" si="9"/>
        <v>0</v>
      </c>
      <c r="Y44" s="335">
        <f t="shared" si="10"/>
        <v>0</v>
      </c>
      <c r="AD44" s="134"/>
    </row>
    <row r="45" spans="1:30">
      <c r="A45" s="310">
        <f t="shared" si="5"/>
        <v>0</v>
      </c>
      <c r="B45" s="61">
        <f>ROUND(IF(AND(F16&gt;0,B$32="S"),X16/12,0),2)</f>
        <v>0</v>
      </c>
      <c r="C45" s="61">
        <f>ROUND(IF(AND(F16&gt;0,C$32="S"),X16/12,0),2)</f>
        <v>0</v>
      </c>
      <c r="D45" s="51">
        <f>ROUND(IF(AND(F16&gt;0,D$32="S"),X16/12/3,0),2)</f>
        <v>0</v>
      </c>
      <c r="E45" s="66">
        <f t="shared" si="3"/>
        <v>0</v>
      </c>
      <c r="F45" s="338">
        <f>X16+E45</f>
        <v>0</v>
      </c>
      <c r="G45" s="336">
        <f t="shared" si="6"/>
        <v>0</v>
      </c>
      <c r="H45" s="337"/>
      <c r="I45" s="62">
        <f>ROUND(IF(AND($D16&gt;0,I$33="S"),$F45*DADOS!$E$7,0),2)</f>
        <v>0</v>
      </c>
      <c r="J45" s="61">
        <f>ROUND(IF(AND($D16&gt;0,J$33="S"),$F45*DADOS!$E$7*DADOS!$E$9,0),2)</f>
        <v>0</v>
      </c>
      <c r="K45" s="51">
        <f>ROUND(IF(AND($D16&gt;0,K$33="S"),$F45*DADOS!$E$4,0),2)</f>
        <v>0</v>
      </c>
      <c r="L45" s="61">
        <f>ROUND(IF(AND($D16&gt;0,L$33="S"),$F45*DADOS!$E$6,0),2)</f>
        <v>0</v>
      </c>
      <c r="M45" s="51">
        <f>ROUND(IF(AND($D16&gt;0,M$33="S"),$F45*DADOS!$E$5,0),2)</f>
        <v>0</v>
      </c>
      <c r="N45" s="50">
        <f>ROUND(IF(AND($D16&gt;0,N$33="S"),$F45*DADOS!$E$8,0),2)</f>
        <v>0</v>
      </c>
      <c r="O45" s="335">
        <f t="shared" si="7"/>
        <v>0</v>
      </c>
      <c r="P45" s="335">
        <f t="shared" si="8"/>
        <v>0</v>
      </c>
      <c r="Q45" s="320"/>
      <c r="R45" s="61"/>
      <c r="S45" s="51"/>
      <c r="T45" s="61"/>
      <c r="U45" s="51"/>
      <c r="V45" s="51"/>
      <c r="W45" s="52"/>
      <c r="X45" s="335">
        <f t="shared" si="9"/>
        <v>0</v>
      </c>
      <c r="Y45" s="335">
        <f t="shared" si="10"/>
        <v>0</v>
      </c>
      <c r="AD45" s="134"/>
    </row>
    <row r="46" spans="1:30">
      <c r="A46" s="310">
        <f t="shared" si="5"/>
        <v>0</v>
      </c>
      <c r="B46" s="61">
        <f>ROUND(IF(AND(F17&gt;0,B$32="S"),X17/12,0),2)</f>
        <v>0</v>
      </c>
      <c r="C46" s="61">
        <f>ROUND(IF(AND(F17&gt;0,C$32="S"),X17/12,0),2)</f>
        <v>0</v>
      </c>
      <c r="D46" s="51">
        <f>ROUND(IF(AND(F17&gt;0,D$32="S"),X17/12/3,0),2)</f>
        <v>0</v>
      </c>
      <c r="E46" s="66">
        <f t="shared" si="3"/>
        <v>0</v>
      </c>
      <c r="F46" s="338">
        <f>X17+E46</f>
        <v>0</v>
      </c>
      <c r="G46" s="336">
        <f t="shared" si="6"/>
        <v>0</v>
      </c>
      <c r="H46" s="337"/>
      <c r="I46" s="62">
        <f>ROUND(IF(AND($D17&gt;0,I$33="S"),$F46*DADOS!$E$7,0),2)</f>
        <v>0</v>
      </c>
      <c r="J46" s="61">
        <f>ROUND(IF(AND($D17&gt;0,J$33="S"),$F46*DADOS!$E$7*DADOS!$E$9,0),2)</f>
        <v>0</v>
      </c>
      <c r="K46" s="51">
        <f>ROUND(IF(AND($D17&gt;0,K$33="S"),$F46*DADOS!$E$4,0),2)</f>
        <v>0</v>
      </c>
      <c r="L46" s="61">
        <f>ROUND(IF(AND($D17&gt;0,L$33="S"),$F46*DADOS!$E$6,0),2)</f>
        <v>0</v>
      </c>
      <c r="M46" s="51">
        <f>ROUND(IF(AND($D17&gt;0,M$33="S"),$F46*DADOS!$E$5,0),2)</f>
        <v>0</v>
      </c>
      <c r="N46" s="50">
        <f>ROUND(IF(AND($D17&gt;0,N$33="S"),$F46*DADOS!$E$8,0),2)</f>
        <v>0</v>
      </c>
      <c r="O46" s="335">
        <f t="shared" si="7"/>
        <v>0</v>
      </c>
      <c r="P46" s="335">
        <f t="shared" si="8"/>
        <v>0</v>
      </c>
      <c r="Q46" s="320"/>
      <c r="R46" s="61"/>
      <c r="S46" s="51"/>
      <c r="T46" s="61"/>
      <c r="U46" s="51"/>
      <c r="V46" s="51"/>
      <c r="W46" s="52"/>
      <c r="X46" s="335">
        <f t="shared" si="9"/>
        <v>0</v>
      </c>
      <c r="Y46" s="335">
        <f t="shared" si="10"/>
        <v>0</v>
      </c>
      <c r="AD46" s="134"/>
    </row>
    <row r="47" spans="1:30">
      <c r="A47" s="310">
        <f t="shared" si="5"/>
        <v>0</v>
      </c>
      <c r="B47" s="61">
        <f>ROUND(IF(AND(F18&gt;0,B$32="S"),X18/12,0),2)</f>
        <v>0</v>
      </c>
      <c r="C47" s="61">
        <f>ROUND(IF(AND(F18&gt;0,C$32="S"),X18/12,0),2)</f>
        <v>0</v>
      </c>
      <c r="D47" s="51">
        <f>ROUND(IF(AND(F18&gt;0,D$32="S"),X18/12/3,0),2)</f>
        <v>0</v>
      </c>
      <c r="E47" s="66">
        <f t="shared" si="3"/>
        <v>0</v>
      </c>
      <c r="F47" s="338">
        <f>X18+E47</f>
        <v>0</v>
      </c>
      <c r="G47" s="336">
        <f t="shared" si="6"/>
        <v>0</v>
      </c>
      <c r="H47" s="337"/>
      <c r="I47" s="62">
        <f>ROUND(IF(AND($D18&gt;0,I$33="S"),$F47*DADOS!$E$7,0),2)</f>
        <v>0</v>
      </c>
      <c r="J47" s="61">
        <f>ROUND(IF(AND($D18&gt;0,J$33="S"),$F47*DADOS!$E$7*DADOS!$E$9,0),2)</f>
        <v>0</v>
      </c>
      <c r="K47" s="51">
        <f>ROUND(IF(AND($D18&gt;0,K$33="S"),$F47*DADOS!$E$4,0),2)</f>
        <v>0</v>
      </c>
      <c r="L47" s="61">
        <f>ROUND(IF(AND($D18&gt;0,L$33="S"),$F47*DADOS!$E$6,0),2)</f>
        <v>0</v>
      </c>
      <c r="M47" s="51">
        <f>ROUND(IF(AND($D18&gt;0,M$33="S"),$F47*DADOS!$E$5,0),2)</f>
        <v>0</v>
      </c>
      <c r="N47" s="50">
        <f>ROUND(IF(AND($D18&gt;0,N$33="S"),$F47*DADOS!$E$8,0),2)</f>
        <v>0</v>
      </c>
      <c r="O47" s="335">
        <f t="shared" si="7"/>
        <v>0</v>
      </c>
      <c r="P47" s="335">
        <f t="shared" si="8"/>
        <v>0</v>
      </c>
      <c r="Q47" s="320"/>
      <c r="R47" s="61"/>
      <c r="S47" s="51"/>
      <c r="T47" s="61"/>
      <c r="U47" s="51"/>
      <c r="V47" s="51"/>
      <c r="W47" s="52"/>
      <c r="X47" s="335">
        <f t="shared" si="9"/>
        <v>0</v>
      </c>
      <c r="Y47" s="335">
        <f t="shared" si="10"/>
        <v>0</v>
      </c>
      <c r="AD47" s="134"/>
    </row>
    <row r="48" spans="1:30">
      <c r="A48" s="310">
        <f t="shared" si="5"/>
        <v>0</v>
      </c>
      <c r="B48" s="61">
        <f>ROUND(IF(AND(F19&gt;0,B$32="S"),X19/12,0),2)</f>
        <v>0</v>
      </c>
      <c r="C48" s="61">
        <f>ROUND(IF(AND(F19&gt;0,C$32="S"),X19/12,0),2)</f>
        <v>0</v>
      </c>
      <c r="D48" s="51">
        <f>ROUND(IF(AND(F19&gt;0,D$32="S"),X19/12/3,0),2)</f>
        <v>0</v>
      </c>
      <c r="E48" s="66">
        <f t="shared" si="3"/>
        <v>0</v>
      </c>
      <c r="F48" s="338">
        <f>X19+E48</f>
        <v>0</v>
      </c>
      <c r="G48" s="336">
        <f t="shared" si="6"/>
        <v>0</v>
      </c>
      <c r="H48" s="337"/>
      <c r="I48" s="62">
        <f>ROUND(IF(AND($D19&gt;0,I$33="S"),$F48*DADOS!$E$7,0),2)</f>
        <v>0</v>
      </c>
      <c r="J48" s="61">
        <f>ROUND(IF(AND($D19&gt;0,J$33="S"),$F48*DADOS!$E$7*DADOS!$E$9,0),2)</f>
        <v>0</v>
      </c>
      <c r="K48" s="51">
        <f>ROUND(IF(AND($D19&gt;0,K$33="S"),$F48*DADOS!$E$4,0),2)</f>
        <v>0</v>
      </c>
      <c r="L48" s="61">
        <f>ROUND(IF(AND($D19&gt;0,L$33="S"),$F48*DADOS!$E$6,0),2)</f>
        <v>0</v>
      </c>
      <c r="M48" s="51">
        <f>ROUND(IF(AND($D19&gt;0,M$33="S"),$F48*DADOS!$E$5,0),2)</f>
        <v>0</v>
      </c>
      <c r="N48" s="50">
        <f>ROUND(IF(AND($D19&gt;0,N$33="S"),$F48*DADOS!$E$8,0),2)</f>
        <v>0</v>
      </c>
      <c r="O48" s="335">
        <f t="shared" si="7"/>
        <v>0</v>
      </c>
      <c r="P48" s="335">
        <f t="shared" si="8"/>
        <v>0</v>
      </c>
      <c r="Q48" s="320"/>
      <c r="R48" s="61"/>
      <c r="S48" s="51"/>
      <c r="T48" s="61"/>
      <c r="U48" s="51"/>
      <c r="V48" s="51"/>
      <c r="W48" s="52"/>
      <c r="X48" s="335">
        <f t="shared" si="9"/>
        <v>0</v>
      </c>
      <c r="Y48" s="335">
        <f t="shared" si="10"/>
        <v>0</v>
      </c>
      <c r="AD48" s="134"/>
    </row>
    <row r="49" spans="1:30">
      <c r="A49" s="310">
        <f t="shared" si="5"/>
        <v>0</v>
      </c>
      <c r="B49" s="61">
        <f>ROUND(IF(AND(F20&gt;0,B$32="S"),X20/12,0),2)</f>
        <v>0</v>
      </c>
      <c r="C49" s="61">
        <f>ROUND(IF(AND(F20&gt;0,C$32="S"),X20/12,0),2)</f>
        <v>0</v>
      </c>
      <c r="D49" s="51">
        <f>ROUND(IF(AND(F20&gt;0,D$32="S"),X20/12/3,0),2)</f>
        <v>0</v>
      </c>
      <c r="E49" s="66">
        <f t="shared" si="3"/>
        <v>0</v>
      </c>
      <c r="F49" s="338">
        <f>X20+E49</f>
        <v>0</v>
      </c>
      <c r="G49" s="336">
        <f t="shared" si="6"/>
        <v>0</v>
      </c>
      <c r="H49" s="337"/>
      <c r="I49" s="62">
        <f>ROUND(IF(AND($D20&gt;0,I$33="S"),$F49*DADOS!$E$7,0),2)</f>
        <v>0</v>
      </c>
      <c r="J49" s="61">
        <f>ROUND(IF(AND($D20&gt;0,J$33="S"),$F49*DADOS!$E$7*DADOS!$E$9,0),2)</f>
        <v>0</v>
      </c>
      <c r="K49" s="51">
        <f>ROUND(IF(AND($D20&gt;0,K$33="S"),$F49*DADOS!$E$4,0),2)</f>
        <v>0</v>
      </c>
      <c r="L49" s="61">
        <f>ROUND(IF(AND($D20&gt;0,L$33="S"),$F49*DADOS!$E$6,0),2)</f>
        <v>0</v>
      </c>
      <c r="M49" s="51">
        <f>ROUND(IF(AND($D20&gt;0,M$33="S"),$F49*DADOS!$E$5,0),2)</f>
        <v>0</v>
      </c>
      <c r="N49" s="50">
        <f>ROUND(IF(AND($D20&gt;0,N$33="S"),$F49*DADOS!$E$8,0),2)</f>
        <v>0</v>
      </c>
      <c r="O49" s="335">
        <f t="shared" si="7"/>
        <v>0</v>
      </c>
      <c r="P49" s="335">
        <f t="shared" si="8"/>
        <v>0</v>
      </c>
      <c r="Q49" s="320"/>
      <c r="R49" s="61"/>
      <c r="S49" s="51"/>
      <c r="T49" s="61"/>
      <c r="U49" s="51"/>
      <c r="V49" s="51"/>
      <c r="W49" s="52"/>
      <c r="X49" s="335">
        <f t="shared" si="9"/>
        <v>0</v>
      </c>
      <c r="Y49" s="335">
        <f t="shared" si="10"/>
        <v>0</v>
      </c>
      <c r="AD49" s="134"/>
    </row>
    <row r="50" spans="1:30">
      <c r="A50" s="310">
        <f t="shared" si="5"/>
        <v>0</v>
      </c>
      <c r="B50" s="61">
        <f>ROUND(IF(AND(F21&gt;0,B$32="S"),X21/12,0),2)</f>
        <v>0</v>
      </c>
      <c r="C50" s="61">
        <f>ROUND(IF(AND(F21&gt;0,C$32="S"),X21/12,0),2)</f>
        <v>0</v>
      </c>
      <c r="D50" s="51">
        <f>ROUND(IF(AND(F21&gt;0,D$32="S"),X21/12/3,0),2)</f>
        <v>0</v>
      </c>
      <c r="E50" s="66">
        <f t="shared" si="3"/>
        <v>0</v>
      </c>
      <c r="F50" s="338">
        <f>X21+E50</f>
        <v>0</v>
      </c>
      <c r="G50" s="336">
        <f t="shared" si="6"/>
        <v>0</v>
      </c>
      <c r="H50" s="337"/>
      <c r="I50" s="62">
        <f>ROUND(IF(AND($D21&gt;0,I$33="S"),$F50*DADOS!$E$7,0),2)</f>
        <v>0</v>
      </c>
      <c r="J50" s="61">
        <f>ROUND(IF(AND($D21&gt;0,J$33="S"),$F50*DADOS!$E$7*DADOS!$E$9,0),2)</f>
        <v>0</v>
      </c>
      <c r="K50" s="51">
        <f>ROUND(IF(AND($D21&gt;0,K$33="S"),$F50*DADOS!$E$4,0),2)</f>
        <v>0</v>
      </c>
      <c r="L50" s="61">
        <f>ROUND(IF(AND($D21&gt;0,L$33="S"),$F50*DADOS!$E$6,0),2)</f>
        <v>0</v>
      </c>
      <c r="M50" s="51">
        <f>ROUND(IF(AND($D21&gt;0,M$33="S"),$F50*DADOS!$E$5,0),2)</f>
        <v>0</v>
      </c>
      <c r="N50" s="50">
        <f>ROUND(IF(AND($D21&gt;0,N$33="S"),$F50*DADOS!$E$8,0),2)</f>
        <v>0</v>
      </c>
      <c r="O50" s="335">
        <f t="shared" si="7"/>
        <v>0</v>
      </c>
      <c r="P50" s="335">
        <f t="shared" si="8"/>
        <v>0</v>
      </c>
      <c r="Q50" s="320"/>
      <c r="R50" s="61"/>
      <c r="S50" s="51"/>
      <c r="T50" s="61"/>
      <c r="U50" s="51"/>
      <c r="V50" s="51"/>
      <c r="W50" s="52"/>
      <c r="X50" s="335">
        <f t="shared" si="9"/>
        <v>0</v>
      </c>
      <c r="Y50" s="335">
        <f t="shared" si="10"/>
        <v>0</v>
      </c>
      <c r="AD50" s="134"/>
    </row>
    <row r="51" spans="1:30">
      <c r="A51" s="310">
        <f t="shared" si="5"/>
        <v>0</v>
      </c>
      <c r="B51" s="61">
        <f>ROUND(IF(AND(F22&gt;0,B$32="S"),X22/12,0),2)</f>
        <v>0</v>
      </c>
      <c r="C51" s="61">
        <f>ROUND(IF(AND(F22&gt;0,C$32="S"),X22/12,0),2)</f>
        <v>0</v>
      </c>
      <c r="D51" s="51">
        <f>ROUND(IF(AND(F22&gt;0,D$32="S"),X22/12/3,0),2)</f>
        <v>0</v>
      </c>
      <c r="E51" s="66">
        <f t="shared" si="3"/>
        <v>0</v>
      </c>
      <c r="F51" s="338">
        <f>X22+E51</f>
        <v>0</v>
      </c>
      <c r="G51" s="336">
        <f t="shared" si="6"/>
        <v>0</v>
      </c>
      <c r="H51" s="337"/>
      <c r="I51" s="62">
        <f>ROUND(IF(AND($D22&gt;0,I$33="S"),$F51*DADOS!$E$7,0),2)</f>
        <v>0</v>
      </c>
      <c r="J51" s="61">
        <f>ROUND(IF(AND($D22&gt;0,J$33="S"),$F51*DADOS!$E$7*DADOS!$E$9,0),2)</f>
        <v>0</v>
      </c>
      <c r="K51" s="51">
        <f>ROUND(IF(AND($D22&gt;0,K$33="S"),$F51*DADOS!$E$4,0),2)</f>
        <v>0</v>
      </c>
      <c r="L51" s="61">
        <f>ROUND(IF(AND($D22&gt;0,L$33="S"),$F51*DADOS!$E$6,0),2)</f>
        <v>0</v>
      </c>
      <c r="M51" s="51">
        <f>ROUND(IF(AND($D22&gt;0,M$33="S"),$F51*DADOS!$E$5,0),2)</f>
        <v>0</v>
      </c>
      <c r="N51" s="50">
        <f>ROUND(IF(AND($D22&gt;0,N$33="S"),$F51*DADOS!$E$8,0),2)</f>
        <v>0</v>
      </c>
      <c r="O51" s="335">
        <f t="shared" si="7"/>
        <v>0</v>
      </c>
      <c r="P51" s="335">
        <f t="shared" si="8"/>
        <v>0</v>
      </c>
      <c r="Q51" s="320"/>
      <c r="R51" s="61"/>
      <c r="S51" s="51"/>
      <c r="T51" s="61"/>
      <c r="U51" s="51"/>
      <c r="V51" s="51"/>
      <c r="W51" s="52"/>
      <c r="X51" s="335">
        <f t="shared" si="9"/>
        <v>0</v>
      </c>
      <c r="Y51" s="335">
        <f t="shared" si="10"/>
        <v>0</v>
      </c>
      <c r="AD51" s="134"/>
    </row>
    <row r="52" spans="1:30">
      <c r="A52" s="310">
        <f t="shared" si="5"/>
        <v>0</v>
      </c>
      <c r="B52" s="61">
        <f>ROUND(IF(AND(F23&gt;0,B$32="S"),X23/12,0),2)</f>
        <v>0</v>
      </c>
      <c r="C52" s="61">
        <f>ROUND(IF(AND(F23&gt;0,C$32="S"),X23/12,0),2)</f>
        <v>0</v>
      </c>
      <c r="D52" s="51">
        <f>ROUND(IF(AND(F23&gt;0,D$32="S"),X23/12/3,0),2)</f>
        <v>0</v>
      </c>
      <c r="E52" s="66">
        <f t="shared" si="3"/>
        <v>0</v>
      </c>
      <c r="F52" s="338">
        <f>X23+E52</f>
        <v>0</v>
      </c>
      <c r="G52" s="336">
        <f t="shared" si="6"/>
        <v>0</v>
      </c>
      <c r="H52" s="337"/>
      <c r="I52" s="62">
        <f>ROUND(IF(AND($D23&gt;0,I$33="S"),$F52*DADOS!$E$7,0),2)</f>
        <v>0</v>
      </c>
      <c r="J52" s="61">
        <f>ROUND(IF(AND($D23&gt;0,J$33="S"),$F52*DADOS!$E$7*DADOS!$E$9,0),2)</f>
        <v>0</v>
      </c>
      <c r="K52" s="51">
        <f>ROUND(IF(AND($D23&gt;0,K$33="S"),$F52*DADOS!$E$4,0),2)</f>
        <v>0</v>
      </c>
      <c r="L52" s="61">
        <f>ROUND(IF(AND($D23&gt;0,L$33="S"),$F52*DADOS!$E$6,0),2)</f>
        <v>0</v>
      </c>
      <c r="M52" s="51">
        <f>ROUND(IF(AND($D23&gt;0,M$33="S"),$F52*DADOS!$E$5,0),2)</f>
        <v>0</v>
      </c>
      <c r="N52" s="50">
        <f>ROUND(IF(AND($D23&gt;0,N$33="S"),$F52*DADOS!$E$8,0),2)</f>
        <v>0</v>
      </c>
      <c r="O52" s="335">
        <f t="shared" si="7"/>
        <v>0</v>
      </c>
      <c r="P52" s="335">
        <f t="shared" si="8"/>
        <v>0</v>
      </c>
      <c r="Q52" s="320"/>
      <c r="R52" s="61"/>
      <c r="S52" s="51"/>
      <c r="T52" s="61"/>
      <c r="U52" s="51"/>
      <c r="V52" s="51"/>
      <c r="W52" s="52"/>
      <c r="X52" s="335">
        <f t="shared" si="9"/>
        <v>0</v>
      </c>
      <c r="Y52" s="335">
        <f t="shared" si="10"/>
        <v>0</v>
      </c>
      <c r="AD52" s="134"/>
    </row>
    <row r="53" spans="1:30">
      <c r="A53" s="310">
        <f t="shared" si="5"/>
        <v>0</v>
      </c>
      <c r="B53" s="61">
        <f>ROUND(IF(AND(F24&gt;0,B$32="S"),X24/12,0),2)</f>
        <v>0</v>
      </c>
      <c r="C53" s="61">
        <f>ROUND(IF(AND(F24&gt;0,C$32="S"),X24/12,0),2)</f>
        <v>0</v>
      </c>
      <c r="D53" s="51">
        <f>ROUND(IF(AND(F24&gt;0,D$32="S"),X24/12/3,0),2)</f>
        <v>0</v>
      </c>
      <c r="E53" s="66">
        <f t="shared" si="3"/>
        <v>0</v>
      </c>
      <c r="F53" s="338">
        <f>X24+E53</f>
        <v>0</v>
      </c>
      <c r="G53" s="336">
        <f>IF(X24=0,0,X24*E24)</f>
        <v>0</v>
      </c>
      <c r="H53" s="337"/>
      <c r="I53" s="62">
        <f>ROUND(IF(AND($D24&gt;0,I$33="S"),$F53*DADOS!$E$7,0),2)</f>
        <v>0</v>
      </c>
      <c r="J53" s="61">
        <f>ROUND(IF(AND($D24&gt;0,J$33="S"),$F53*DADOS!$E$7*DADOS!$E$9,0),2)</f>
        <v>0</v>
      </c>
      <c r="K53" s="51">
        <f>ROUND(IF(AND($D24&gt;0,K$33="S"),$F53*DADOS!$E$4,0),2)</f>
        <v>0</v>
      </c>
      <c r="L53" s="61">
        <f>ROUND(IF(AND($D24&gt;0,L$33="S"),$F53*DADOS!$E$6,0),2)</f>
        <v>0</v>
      </c>
      <c r="M53" s="51">
        <f>ROUND(IF(AND($D24&gt;0,M$33="S"),$F53*DADOS!$E$5,0),2)</f>
        <v>0</v>
      </c>
      <c r="N53" s="50">
        <f>ROUND(IF(AND($D24&gt;0,N$33="S"),$F53*DADOS!$E$8,0),2)</f>
        <v>0</v>
      </c>
      <c r="O53" s="335">
        <f t="shared" si="7"/>
        <v>0</v>
      </c>
      <c r="P53" s="335">
        <f t="shared" si="8"/>
        <v>0</v>
      </c>
      <c r="Q53" s="320"/>
      <c r="R53" s="61"/>
      <c r="S53" s="51"/>
      <c r="T53" s="61"/>
      <c r="U53" s="51"/>
      <c r="V53" s="51"/>
      <c r="W53" s="52"/>
      <c r="X53" s="335">
        <f t="shared" si="9"/>
        <v>0</v>
      </c>
      <c r="Y53" s="335">
        <f t="shared" si="10"/>
        <v>0</v>
      </c>
      <c r="AD53" s="134"/>
    </row>
    <row r="54" spans="1:30">
      <c r="A54" s="310">
        <f t="shared" si="5"/>
        <v>0</v>
      </c>
      <c r="B54" s="61">
        <f>ROUND(IF(AND(F25&gt;0,B$32="S"),X25/12,0),2)</f>
        <v>0</v>
      </c>
      <c r="C54" s="61">
        <f>ROUND(IF(AND(F25&gt;0,C$32="S"),X25/12,0),2)</f>
        <v>0</v>
      </c>
      <c r="D54" s="51">
        <f>ROUND(IF(AND(F25&gt;0,D$32="S"),X25/12/3,0),2)</f>
        <v>0</v>
      </c>
      <c r="E54" s="66">
        <f t="shared" si="3"/>
        <v>0</v>
      </c>
      <c r="F54" s="338">
        <f>X25+E54</f>
        <v>0</v>
      </c>
      <c r="G54" s="336">
        <f>IF(X25=0,0,X25*E25)</f>
        <v>0</v>
      </c>
      <c r="H54" s="337"/>
      <c r="I54" s="62">
        <f>ROUND(IF(AND($D25&gt;0,I$33="S"),$F54*DADOS!$E$7,0),2)</f>
        <v>0</v>
      </c>
      <c r="J54" s="61">
        <f>ROUND(IF(AND($D25&gt;0,J$33="S"),$F54*DADOS!$E$7*DADOS!$E$9,0),2)</f>
        <v>0</v>
      </c>
      <c r="K54" s="51">
        <f>ROUND(IF(AND($D25&gt;0,K$33="S"),$F54*DADOS!$E$4,0),2)</f>
        <v>0</v>
      </c>
      <c r="L54" s="61">
        <f>ROUND(IF(AND($D25&gt;0,L$33="S"),$F54*DADOS!$E$6,0),2)</f>
        <v>0</v>
      </c>
      <c r="M54" s="51">
        <f>ROUND(IF(AND($D25&gt;0,M$33="S"),$F54*DADOS!$E$5,0),2)</f>
        <v>0</v>
      </c>
      <c r="N54" s="50">
        <f>ROUND(IF(AND($D25&gt;0,N$33="S"),$F54*DADOS!$E$8,0),2)</f>
        <v>0</v>
      </c>
      <c r="O54" s="335">
        <f t="shared" si="7"/>
        <v>0</v>
      </c>
      <c r="P54" s="335">
        <f t="shared" si="8"/>
        <v>0</v>
      </c>
      <c r="Q54" s="320"/>
      <c r="R54" s="61"/>
      <c r="S54" s="51"/>
      <c r="T54" s="61"/>
      <c r="U54" s="51"/>
      <c r="V54" s="51"/>
      <c r="W54" s="52"/>
      <c r="X54" s="335">
        <f t="shared" si="9"/>
        <v>0</v>
      </c>
      <c r="Y54" s="335">
        <f t="shared" si="10"/>
        <v>0</v>
      </c>
    </row>
    <row r="55" spans="1:30">
      <c r="A55" s="310">
        <f t="shared" si="5"/>
        <v>0</v>
      </c>
      <c r="B55" s="61">
        <f>ROUND(IF(AND(F26&gt;0,B$32="S"),X26/12,0),2)</f>
        <v>0</v>
      </c>
      <c r="C55" s="61">
        <f>ROUND(IF(AND(F26&gt;0,C$32="S"),X26/12,0),2)</f>
        <v>0</v>
      </c>
      <c r="D55" s="51">
        <f>ROUND(IF(AND(F26&gt;0,D$32="S"),X26/12/3,0),2)</f>
        <v>0</v>
      </c>
      <c r="E55" s="66">
        <f t="shared" si="3"/>
        <v>0</v>
      </c>
      <c r="F55" s="338">
        <f>X26+E55</f>
        <v>0</v>
      </c>
      <c r="G55" s="336">
        <f>IF(X26=0,0,X26*E26)</f>
        <v>0</v>
      </c>
      <c r="H55" s="337"/>
      <c r="I55" s="62">
        <f>ROUND(IF(AND($D26&gt;0,I$33="S"),$F55*DADOS!$E$7,0),2)</f>
        <v>0</v>
      </c>
      <c r="J55" s="61">
        <f>ROUND(IF(AND($D26&gt;0,J$33="S"),$F55*DADOS!$E$7*DADOS!$E$9,0),2)</f>
        <v>0</v>
      </c>
      <c r="K55" s="51">
        <f>ROUND(IF(AND($D26&gt;0,K$33="S"),$F55*DADOS!$E$4,0),2)</f>
        <v>0</v>
      </c>
      <c r="L55" s="61">
        <f>ROUND(IF(AND($D26&gt;0,L$33="S"),$F55*DADOS!$E$6,0),2)</f>
        <v>0</v>
      </c>
      <c r="M55" s="51">
        <f>ROUND(IF(AND($D26&gt;0,M$33="S"),$F55*DADOS!$E$5,0),2)</f>
        <v>0</v>
      </c>
      <c r="N55" s="50">
        <f>ROUND(IF(AND($D26&gt;0,N$33="S"),$F55*DADOS!$E$8,0),2)</f>
        <v>0</v>
      </c>
      <c r="O55" s="335">
        <f t="shared" si="7"/>
        <v>0</v>
      </c>
      <c r="P55" s="335">
        <f t="shared" si="8"/>
        <v>0</v>
      </c>
      <c r="Q55" s="320"/>
      <c r="R55" s="61"/>
      <c r="S55" s="51"/>
      <c r="T55" s="61"/>
      <c r="U55" s="51"/>
      <c r="V55" s="51"/>
      <c r="W55" s="52"/>
      <c r="X55" s="335">
        <f t="shared" si="9"/>
        <v>0</v>
      </c>
      <c r="Y55" s="335">
        <f t="shared" si="10"/>
        <v>0</v>
      </c>
    </row>
    <row r="56" spans="1:30">
      <c r="A56" s="310">
        <f t="shared" si="5"/>
        <v>0</v>
      </c>
      <c r="B56" s="61">
        <f>ROUND(IF(AND(F27&gt;0,B$32="S"),X27/12,0),2)</f>
        <v>0</v>
      </c>
      <c r="C56" s="61">
        <f>ROUND(IF(AND(F27&gt;0,C$32="S"),X27/12,0),2)</f>
        <v>0</v>
      </c>
      <c r="D56" s="51">
        <f>ROUND(IF(AND(F27&gt;0,D$32="S"),X27/12/3,0),2)</f>
        <v>0</v>
      </c>
      <c r="E56" s="66">
        <f t="shared" si="3"/>
        <v>0</v>
      </c>
      <c r="F56" s="338">
        <f>X27+E56</f>
        <v>0</v>
      </c>
      <c r="G56" s="336">
        <f>IF(X27=0,0,X27*E27)</f>
        <v>0</v>
      </c>
      <c r="H56" s="337"/>
      <c r="I56" s="62">
        <f>ROUND(IF(AND($D27&gt;0,I$33="S"),$F56*DADOS!$E$7,0),2)</f>
        <v>0</v>
      </c>
      <c r="J56" s="61">
        <f>ROUND(IF(AND($D27&gt;0,J$33="S"),$F56*DADOS!$E$7*DADOS!$E$9,0),2)</f>
        <v>0</v>
      </c>
      <c r="K56" s="51">
        <f>ROUND(IF(AND($D27&gt;0,K$33="S"),$F56*DADOS!$E$4,0),2)</f>
        <v>0</v>
      </c>
      <c r="L56" s="61">
        <f>ROUND(IF(AND($D27&gt;0,L$33="S"),$F56*DADOS!$E$6,0),2)</f>
        <v>0</v>
      </c>
      <c r="M56" s="51">
        <f>ROUND(IF(AND($D27&gt;0,M$33="S"),$F56*DADOS!$E$5,0),2)</f>
        <v>0</v>
      </c>
      <c r="N56" s="50">
        <f>ROUND(IF(AND($D27&gt;0,N$33="S"),$F56*DADOS!$E$8,0),2)</f>
        <v>0</v>
      </c>
      <c r="O56" s="335">
        <f t="shared" si="7"/>
        <v>0</v>
      </c>
      <c r="P56" s="335">
        <f t="shared" si="8"/>
        <v>0</v>
      </c>
      <c r="Q56" s="320"/>
      <c r="R56" s="61"/>
      <c r="S56" s="51"/>
      <c r="T56" s="61"/>
      <c r="U56" s="51"/>
      <c r="V56" s="51"/>
      <c r="W56" s="52"/>
      <c r="X56" s="335">
        <f t="shared" si="9"/>
        <v>0</v>
      </c>
      <c r="Y56" s="335">
        <f t="shared" si="10"/>
        <v>0</v>
      </c>
      <c r="AD56" s="134"/>
    </row>
    <row r="57" spans="1:30" ht="30.75" customHeight="1">
      <c r="A57" s="310">
        <f t="shared" si="5"/>
        <v>0</v>
      </c>
      <c r="B57" s="64">
        <f>ROUND(IF(AND(F28&gt;0,B$32="S"),X28/12,0),2)</f>
        <v>0</v>
      </c>
      <c r="C57" s="64">
        <f>ROUND(IF(AND(F28&gt;0,C$32="S"),X28/12,0),2)</f>
        <v>0</v>
      </c>
      <c r="D57" s="54">
        <f>ROUND(IF(AND(F28&gt;0,D$32="S"),X28/12/3,0),2)</f>
        <v>0</v>
      </c>
      <c r="E57" s="70">
        <f t="shared" si="3"/>
        <v>0</v>
      </c>
      <c r="F57" s="339">
        <f>X28+E57</f>
        <v>0</v>
      </c>
      <c r="G57" s="340">
        <f>IF(X28=0,0,X28*E28)</f>
        <v>0</v>
      </c>
      <c r="H57" s="341"/>
      <c r="I57" s="63">
        <f>ROUND(IF(AND($D28&gt;0,I$33="S"),$F57*DADOS!$E$7,0),2)</f>
        <v>0</v>
      </c>
      <c r="J57" s="64">
        <f>ROUND(IF(AND($D28&gt;0,J$33="S"),$F57*DADOS!$E$7*DADOS!$E$9,0),2)</f>
        <v>0</v>
      </c>
      <c r="K57" s="54">
        <f>ROUND(IF(AND($D28&gt;0,K$33="S"),$F57*DADOS!$E$4,0),2)</f>
        <v>0</v>
      </c>
      <c r="L57" s="64">
        <f>ROUND(IF(AND($D28&gt;0,L$33="S"),$F57*DADOS!$E$6,0),2)</f>
        <v>0</v>
      </c>
      <c r="M57" s="54">
        <f>ROUND(IF(AND($D28&gt;0,M$33="S"),$F57*DADOS!$E$5,0),2)</f>
        <v>0</v>
      </c>
      <c r="N57" s="53">
        <f>ROUND(IF(AND($D28&gt;0,N$33="S"),$F57*DADOS!$E$8,0),2)</f>
        <v>0</v>
      </c>
      <c r="O57" s="335">
        <f t="shared" si="7"/>
        <v>0</v>
      </c>
      <c r="P57" s="335">
        <f t="shared" si="8"/>
        <v>0</v>
      </c>
      <c r="Q57" s="332"/>
      <c r="R57" s="64"/>
      <c r="S57" s="54"/>
      <c r="T57" s="64"/>
      <c r="U57" s="54"/>
      <c r="V57" s="54"/>
      <c r="W57" s="55"/>
      <c r="X57" s="335">
        <f t="shared" si="9"/>
        <v>0</v>
      </c>
      <c r="Y57" s="335">
        <f t="shared" si="10"/>
        <v>0</v>
      </c>
    </row>
    <row r="58" spans="1:30" ht="30.75" customHeight="1">
      <c r="A58" s="309" t="s">
        <v>156</v>
      </c>
      <c r="B58" s="89">
        <f>SUM(B33:B57)</f>
        <v>0</v>
      </c>
      <c r="C58" s="90">
        <f>SUM(C33:C57)</f>
        <v>0</v>
      </c>
      <c r="D58" s="91">
        <f>SUM(D33:D57)</f>
        <v>0</v>
      </c>
      <c r="E58" s="92">
        <f>SUM(E31:E57)</f>
        <v>0</v>
      </c>
      <c r="F58" s="69">
        <f>SUM(F31:F57)</f>
        <v>0</v>
      </c>
      <c r="G58" s="298">
        <f>SUM(G31:G57)</f>
        <v>0</v>
      </c>
      <c r="H58" s="299"/>
      <c r="I58" s="89">
        <f t="shared" ref="I58:N58" si="11">SUM(I34:I57)</f>
        <v>0</v>
      </c>
      <c r="J58" s="90">
        <f t="shared" si="11"/>
        <v>0</v>
      </c>
      <c r="K58" s="91">
        <f t="shared" si="11"/>
        <v>0</v>
      </c>
      <c r="L58" s="90">
        <f t="shared" si="11"/>
        <v>0</v>
      </c>
      <c r="M58" s="91">
        <f t="shared" si="11"/>
        <v>0</v>
      </c>
      <c r="N58" s="93">
        <f t="shared" si="11"/>
        <v>0</v>
      </c>
      <c r="O58" s="77">
        <f>SUM(O31:O57)</f>
        <v>0</v>
      </c>
      <c r="P58" s="69">
        <f>SUM(P31:P57)</f>
        <v>0</v>
      </c>
      <c r="Q58" s="89">
        <f t="shared" ref="Q58" si="12">SUM(Q34:Q57)</f>
        <v>0</v>
      </c>
      <c r="R58" s="90">
        <f t="shared" ref="R58:W58" si="13">SUM(R34:R57)</f>
        <v>0</v>
      </c>
      <c r="S58" s="91">
        <f t="shared" si="13"/>
        <v>0</v>
      </c>
      <c r="T58" s="90">
        <f t="shared" si="13"/>
        <v>0</v>
      </c>
      <c r="U58" s="91">
        <f t="shared" si="13"/>
        <v>0</v>
      </c>
      <c r="V58" s="91">
        <f t="shared" si="13"/>
        <v>0</v>
      </c>
      <c r="W58" s="85">
        <f t="shared" si="13"/>
        <v>0</v>
      </c>
      <c r="X58" s="77">
        <f>SUM(X31:X57)</f>
        <v>0</v>
      </c>
      <c r="Y58" s="69">
        <f>SUM(Y31:Y57)</f>
        <v>0</v>
      </c>
    </row>
    <row r="59" spans="1:30">
      <c r="I59" s="5">
        <f>I58*12</f>
        <v>0</v>
      </c>
    </row>
    <row r="60" spans="1:30">
      <c r="B60" s="139">
        <f>B58*12</f>
        <v>0</v>
      </c>
      <c r="C60" s="139">
        <f>C58*12</f>
        <v>0</v>
      </c>
      <c r="D60" s="2">
        <f>D58*12</f>
        <v>0</v>
      </c>
    </row>
    <row r="63" spans="1:30">
      <c r="L63" s="135"/>
    </row>
    <row r="64" spans="1:30">
      <c r="L64" s="135"/>
      <c r="N64" s="300"/>
      <c r="O64" s="300"/>
      <c r="P64" s="300"/>
      <c r="Q64" s="300"/>
      <c r="Y64" s="5" t="s">
        <v>182</v>
      </c>
    </row>
    <row r="65" spans="12:18">
      <c r="R65" s="137"/>
    </row>
    <row r="66" spans="12:18">
      <c r="L66" s="136"/>
    </row>
    <row r="67" spans="12:18">
      <c r="L67" s="136"/>
    </row>
  </sheetData>
  <protectedRanges>
    <protectedRange sqref="I6:I28 K6:K28 M6:M28 Q6:Q28 S6:S28 U6:W28 A6:E28 G6:G28 I33:N33 B32:D32 Q35:W57" name="Intervalo1"/>
  </protectedRanges>
  <mergeCells count="108">
    <mergeCell ref="A3:F3"/>
    <mergeCell ref="A29:E29"/>
    <mergeCell ref="A4:F4"/>
    <mergeCell ref="A31:A32"/>
    <mergeCell ref="O31:O34"/>
    <mergeCell ref="P31:P34"/>
    <mergeCell ref="N64:Q64"/>
    <mergeCell ref="U4:W4"/>
    <mergeCell ref="G58:H58"/>
    <mergeCell ref="X24:Y24"/>
    <mergeCell ref="X25:Y25"/>
    <mergeCell ref="X26:Y26"/>
    <mergeCell ref="X27:Y27"/>
    <mergeCell ref="X28:Y28"/>
    <mergeCell ref="X19:Y19"/>
    <mergeCell ref="X20:Y20"/>
    <mergeCell ref="X21:Y21"/>
    <mergeCell ref="X22:Y22"/>
    <mergeCell ref="X23:Y23"/>
    <mergeCell ref="V28:W28"/>
    <mergeCell ref="V29:W29"/>
    <mergeCell ref="X3:Y5"/>
    <mergeCell ref="X6:Y6"/>
    <mergeCell ref="X7:Y7"/>
    <mergeCell ref="X8:Y8"/>
    <mergeCell ref="X9:Y9"/>
    <mergeCell ref="X10:Y10"/>
    <mergeCell ref="X11:Y11"/>
    <mergeCell ref="X12:Y12"/>
    <mergeCell ref="X31:X34"/>
    <mergeCell ref="Y31:Y34"/>
    <mergeCell ref="X13:Y13"/>
    <mergeCell ref="X14:Y14"/>
    <mergeCell ref="X15:Y15"/>
    <mergeCell ref="X16:Y16"/>
    <mergeCell ref="X17:Y17"/>
    <mergeCell ref="X18:Y18"/>
    <mergeCell ref="V23:W23"/>
    <mergeCell ref="V24:W24"/>
    <mergeCell ref="V25:W25"/>
    <mergeCell ref="V13:W13"/>
    <mergeCell ref="V14:W14"/>
    <mergeCell ref="V15:W15"/>
    <mergeCell ref="V16:W16"/>
    <mergeCell ref="V17:W17"/>
    <mergeCell ref="X29:Y29"/>
    <mergeCell ref="V6:W6"/>
    <mergeCell ref="V7:W7"/>
    <mergeCell ref="V8:W8"/>
    <mergeCell ref="V9:W9"/>
    <mergeCell ref="V10:W10"/>
    <mergeCell ref="V11:W11"/>
    <mergeCell ref="V12:W12"/>
    <mergeCell ref="V26:W26"/>
    <mergeCell ref="V27:W27"/>
    <mergeCell ref="V18:W18"/>
    <mergeCell ref="V19:W19"/>
    <mergeCell ref="V20:W20"/>
    <mergeCell ref="V21:W21"/>
    <mergeCell ref="V22:W22"/>
    <mergeCell ref="U33:U34"/>
    <mergeCell ref="Q31:W32"/>
    <mergeCell ref="Q33:Q34"/>
    <mergeCell ref="S33:S34"/>
    <mergeCell ref="V33:V34"/>
    <mergeCell ref="W33:W34"/>
    <mergeCell ref="G54:H54"/>
    <mergeCell ref="G39:H39"/>
    <mergeCell ref="G40:H40"/>
    <mergeCell ref="G41:H41"/>
    <mergeCell ref="G42:H42"/>
    <mergeCell ref="G43:H43"/>
    <mergeCell ref="G31:H34"/>
    <mergeCell ref="G35:H35"/>
    <mergeCell ref="G36:H36"/>
    <mergeCell ref="G37:H37"/>
    <mergeCell ref="G38:H38"/>
    <mergeCell ref="G55:H55"/>
    <mergeCell ref="G56:H56"/>
    <mergeCell ref="G57:H57"/>
    <mergeCell ref="G49:H49"/>
    <mergeCell ref="G50:H50"/>
    <mergeCell ref="G51:H51"/>
    <mergeCell ref="G52:H52"/>
    <mergeCell ref="G53:H53"/>
    <mergeCell ref="G44:H44"/>
    <mergeCell ref="G45:H45"/>
    <mergeCell ref="G46:H46"/>
    <mergeCell ref="G47:H47"/>
    <mergeCell ref="G48:H48"/>
    <mergeCell ref="K4:L4"/>
    <mergeCell ref="G3:L3"/>
    <mergeCell ref="T33:T34"/>
    <mergeCell ref="M4:N4"/>
    <mergeCell ref="S4:T4"/>
    <mergeCell ref="Q4:R4"/>
    <mergeCell ref="A33:A34"/>
    <mergeCell ref="B33:B34"/>
    <mergeCell ref="C33:C34"/>
    <mergeCell ref="D33:D34"/>
    <mergeCell ref="E31:E34"/>
    <mergeCell ref="B31:D31"/>
    <mergeCell ref="F31:F34"/>
    <mergeCell ref="G4:H4"/>
    <mergeCell ref="I31:N32"/>
    <mergeCell ref="R33:R34"/>
    <mergeCell ref="M3:W3"/>
    <mergeCell ref="V5:W5"/>
  </mergeCells>
  <conditionalFormatting sqref="B32:D32">
    <cfRule type="cellIs" dxfId="21" priority="97" operator="equal">
      <formula>"S"</formula>
    </cfRule>
    <cfRule type="cellIs" dxfId="20" priority="98" operator="equal">
      <formula>"N"</formula>
    </cfRule>
  </conditionalFormatting>
  <conditionalFormatting sqref="J33">
    <cfRule type="cellIs" dxfId="19" priority="63" operator="equal">
      <formula>"S"</formula>
    </cfRule>
    <cfRule type="cellIs" dxfId="18" priority="64" operator="equal">
      <formula>"N"</formula>
    </cfRule>
  </conditionalFormatting>
  <conditionalFormatting sqref="K33">
    <cfRule type="cellIs" dxfId="17" priority="61" operator="equal">
      <formula>"S"</formula>
    </cfRule>
    <cfRule type="cellIs" dxfId="16" priority="62" operator="equal">
      <formula>"N"</formula>
    </cfRule>
  </conditionalFormatting>
  <conditionalFormatting sqref="I33">
    <cfRule type="cellIs" dxfId="15" priority="65" operator="equal">
      <formula>"S"</formula>
    </cfRule>
    <cfRule type="cellIs" dxfId="14" priority="66" operator="equal">
      <formula>"N"</formula>
    </cfRule>
  </conditionalFormatting>
  <conditionalFormatting sqref="M33">
    <cfRule type="cellIs" dxfId="13" priority="59" operator="equal">
      <formula>"S"</formula>
    </cfRule>
    <cfRule type="cellIs" dxfId="12" priority="60" operator="equal">
      <formula>"N"</formula>
    </cfRule>
  </conditionalFormatting>
  <conditionalFormatting sqref="N33">
    <cfRule type="cellIs" dxfId="11" priority="57" operator="equal">
      <formula>"S"</formula>
    </cfRule>
    <cfRule type="cellIs" dxfId="10" priority="58" operator="equal">
      <formula>"N"</formula>
    </cfRule>
  </conditionalFormatting>
  <conditionalFormatting sqref="L33">
    <cfRule type="cellIs" dxfId="9" priority="55" operator="equal">
      <formula>"S"</formula>
    </cfRule>
    <cfRule type="cellIs" dxfId="8" priority="56" operator="equal">
      <formula>"N"</formula>
    </cfRule>
  </conditionalFormatting>
  <conditionalFormatting sqref="V33">
    <cfRule type="cellIs" dxfId="7" priority="11" operator="equal">
      <formula>"S"</formula>
    </cfRule>
    <cfRule type="cellIs" dxfId="6" priority="12" operator="equal">
      <formula>"N"</formula>
    </cfRule>
  </conditionalFormatting>
  <conditionalFormatting sqref="Q33">
    <cfRule type="cellIs" dxfId="5" priority="9" operator="equal">
      <formula>"S"</formula>
    </cfRule>
    <cfRule type="cellIs" dxfId="4" priority="10" operator="equal">
      <formula>"N"</formula>
    </cfRule>
  </conditionalFormatting>
  <conditionalFormatting sqref="R33:U33">
    <cfRule type="cellIs" dxfId="3" priority="7" operator="equal">
      <formula>"S"</formula>
    </cfRule>
    <cfRule type="cellIs" dxfId="2" priority="8" operator="equal">
      <formula>"N"</formula>
    </cfRule>
  </conditionalFormatting>
  <conditionalFormatting sqref="W33">
    <cfRule type="cellIs" dxfId="1" priority="5" operator="equal">
      <formula>"S"</formula>
    </cfRule>
    <cfRule type="cellIs" dxfId="0" priority="6" operator="equal">
      <formula>"N"</formula>
    </cfRule>
  </conditionalFormatting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46" fitToHeight="3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26"/>
  <sheetViews>
    <sheetView zoomScaleNormal="100" zoomScaleSheetLayoutView="85" workbookViewId="0">
      <selection activeCell="K19" sqref="K19"/>
    </sheetView>
  </sheetViews>
  <sheetFormatPr defaultRowHeight="15"/>
  <cols>
    <col min="1" max="1" width="50.140625" style="3" customWidth="1"/>
    <col min="2" max="2" width="42.28515625" style="3" customWidth="1"/>
    <col min="3" max="3" width="9.140625" style="3"/>
    <col min="4" max="4" width="11.28515625" style="2" customWidth="1"/>
    <col min="5" max="5" width="12.7109375" style="2" customWidth="1"/>
    <col min="6" max="16384" width="9.140625" style="3"/>
  </cols>
  <sheetData>
    <row r="1" spans="1:5">
      <c r="A1" s="362" t="s">
        <v>183</v>
      </c>
      <c r="B1" s="363"/>
      <c r="C1" s="363"/>
      <c r="D1" s="363"/>
      <c r="E1" s="364"/>
    </row>
    <row r="2" spans="1:5">
      <c r="A2" s="365"/>
      <c r="B2" s="366"/>
      <c r="C2" s="366"/>
      <c r="D2" s="366"/>
      <c r="E2" s="367"/>
    </row>
    <row r="3" spans="1:5" ht="30.75">
      <c r="A3" s="368" t="s">
        <v>184</v>
      </c>
      <c r="B3" s="368" t="s">
        <v>185</v>
      </c>
      <c r="C3" s="142" t="s">
        <v>148</v>
      </c>
      <c r="D3" s="369" t="s">
        <v>186</v>
      </c>
      <c r="E3" s="142" t="s">
        <v>187</v>
      </c>
    </row>
    <row r="4" spans="1:5">
      <c r="A4" s="354"/>
      <c r="B4" s="354"/>
      <c r="C4" s="354"/>
      <c r="D4" s="355"/>
      <c r="E4" s="355">
        <f>D4*C4</f>
        <v>0</v>
      </c>
    </row>
    <row r="5" spans="1:5">
      <c r="A5" s="356"/>
      <c r="B5" s="356"/>
      <c r="C5" s="356"/>
      <c r="D5" s="357"/>
      <c r="E5" s="355">
        <f t="shared" ref="E5:E25" si="0">D5*C5</f>
        <v>0</v>
      </c>
    </row>
    <row r="6" spans="1:5">
      <c r="A6" s="356"/>
      <c r="B6" s="356"/>
      <c r="C6" s="356"/>
      <c r="D6" s="357"/>
      <c r="E6" s="355">
        <f t="shared" si="0"/>
        <v>0</v>
      </c>
    </row>
    <row r="7" spans="1:5">
      <c r="A7" s="356"/>
      <c r="B7" s="356"/>
      <c r="C7" s="356"/>
      <c r="D7" s="357"/>
      <c r="E7" s="355">
        <f t="shared" si="0"/>
        <v>0</v>
      </c>
    </row>
    <row r="8" spans="1:5">
      <c r="A8" s="356"/>
      <c r="B8" s="356"/>
      <c r="C8" s="356"/>
      <c r="D8" s="357"/>
      <c r="E8" s="355">
        <f t="shared" si="0"/>
        <v>0</v>
      </c>
    </row>
    <row r="9" spans="1:5">
      <c r="A9" s="356"/>
      <c r="B9" s="356"/>
      <c r="C9" s="356"/>
      <c r="D9" s="357"/>
      <c r="E9" s="355">
        <f t="shared" si="0"/>
        <v>0</v>
      </c>
    </row>
    <row r="10" spans="1:5">
      <c r="A10" s="356"/>
      <c r="B10" s="356"/>
      <c r="C10" s="356"/>
      <c r="D10" s="357"/>
      <c r="E10" s="355">
        <f t="shared" si="0"/>
        <v>0</v>
      </c>
    </row>
    <row r="11" spans="1:5">
      <c r="A11" s="356"/>
      <c r="B11" s="356"/>
      <c r="C11" s="356"/>
      <c r="D11" s="357"/>
      <c r="E11" s="355">
        <f t="shared" si="0"/>
        <v>0</v>
      </c>
    </row>
    <row r="12" spans="1:5">
      <c r="A12" s="356"/>
      <c r="B12" s="356"/>
      <c r="C12" s="356"/>
      <c r="D12" s="357"/>
      <c r="E12" s="355">
        <f t="shared" si="0"/>
        <v>0</v>
      </c>
    </row>
    <row r="13" spans="1:5">
      <c r="A13" s="356"/>
      <c r="B13" s="356"/>
      <c r="C13" s="356"/>
      <c r="D13" s="357"/>
      <c r="E13" s="355">
        <f t="shared" si="0"/>
        <v>0</v>
      </c>
    </row>
    <row r="14" spans="1:5">
      <c r="A14" s="356"/>
      <c r="B14" s="356"/>
      <c r="C14" s="356"/>
      <c r="D14" s="357"/>
      <c r="E14" s="355">
        <f t="shared" si="0"/>
        <v>0</v>
      </c>
    </row>
    <row r="15" spans="1:5">
      <c r="A15" s="356"/>
      <c r="B15" s="356"/>
      <c r="C15" s="356"/>
      <c r="D15" s="357"/>
      <c r="E15" s="355">
        <f t="shared" si="0"/>
        <v>0</v>
      </c>
    </row>
    <row r="16" spans="1:5">
      <c r="A16" s="356"/>
      <c r="B16" s="356"/>
      <c r="C16" s="356"/>
      <c r="D16" s="357"/>
      <c r="E16" s="355">
        <f t="shared" si="0"/>
        <v>0</v>
      </c>
    </row>
    <row r="17" spans="1:5">
      <c r="A17" s="356"/>
      <c r="B17" s="356"/>
      <c r="C17" s="356"/>
      <c r="D17" s="357"/>
      <c r="E17" s="355">
        <f t="shared" si="0"/>
        <v>0</v>
      </c>
    </row>
    <row r="18" spans="1:5">
      <c r="A18" s="356"/>
      <c r="B18" s="356"/>
      <c r="C18" s="356"/>
      <c r="D18" s="357"/>
      <c r="E18" s="355">
        <f t="shared" si="0"/>
        <v>0</v>
      </c>
    </row>
    <row r="19" spans="1:5">
      <c r="A19" s="356"/>
      <c r="B19" s="356"/>
      <c r="C19" s="356"/>
      <c r="D19" s="357"/>
      <c r="E19" s="355">
        <f t="shared" si="0"/>
        <v>0</v>
      </c>
    </row>
    <row r="20" spans="1:5">
      <c r="A20" s="356"/>
      <c r="B20" s="356"/>
      <c r="C20" s="356"/>
      <c r="D20" s="357"/>
      <c r="E20" s="355">
        <f t="shared" si="0"/>
        <v>0</v>
      </c>
    </row>
    <row r="21" spans="1:5">
      <c r="A21" s="356"/>
      <c r="B21" s="356"/>
      <c r="C21" s="356"/>
      <c r="D21" s="357"/>
      <c r="E21" s="355">
        <f t="shared" si="0"/>
        <v>0</v>
      </c>
    </row>
    <row r="22" spans="1:5">
      <c r="A22" s="356"/>
      <c r="B22" s="356"/>
      <c r="C22" s="356"/>
      <c r="D22" s="357"/>
      <c r="E22" s="355">
        <f t="shared" si="0"/>
        <v>0</v>
      </c>
    </row>
    <row r="23" spans="1:5">
      <c r="A23" s="356"/>
      <c r="B23" s="356"/>
      <c r="C23" s="356"/>
      <c r="D23" s="357"/>
      <c r="E23" s="355">
        <f t="shared" si="0"/>
        <v>0</v>
      </c>
    </row>
    <row r="24" spans="1:5">
      <c r="A24" s="356"/>
      <c r="B24" s="356"/>
      <c r="C24" s="356"/>
      <c r="D24" s="357"/>
      <c r="E24" s="355">
        <f t="shared" si="0"/>
        <v>0</v>
      </c>
    </row>
    <row r="25" spans="1:5">
      <c r="A25" s="358"/>
      <c r="B25" s="358"/>
      <c r="C25" s="358"/>
      <c r="D25" s="359"/>
      <c r="E25" s="355">
        <f t="shared" si="0"/>
        <v>0</v>
      </c>
    </row>
    <row r="26" spans="1:5">
      <c r="A26" s="370" t="s">
        <v>156</v>
      </c>
      <c r="B26" s="360"/>
      <c r="C26" s="360"/>
      <c r="D26" s="361"/>
      <c r="E26" s="11">
        <f>SUM(E3:E25)</f>
        <v>0</v>
      </c>
    </row>
  </sheetData>
  <protectedRanges>
    <protectedRange sqref="B4:D25" name="Intervalo1"/>
  </protectedRanges>
  <mergeCells count="2">
    <mergeCell ref="A26:D26"/>
    <mergeCell ref="A1:E2"/>
  </mergeCells>
  <printOptions horizontalCentered="1"/>
  <pageMargins left="0.25" right="0.25" top="0.75" bottom="0.75" header="0.3" footer="0.3"/>
  <pageSetup paperSize="9" orientation="landscape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26"/>
  <sheetViews>
    <sheetView zoomScaleNormal="100" zoomScaleSheetLayoutView="100" workbookViewId="0">
      <selection activeCell="E5" sqref="E5"/>
    </sheetView>
  </sheetViews>
  <sheetFormatPr defaultRowHeight="15"/>
  <cols>
    <col min="1" max="1" width="50.140625" style="3" customWidth="1"/>
    <col min="2" max="2" width="42.28515625" style="3" customWidth="1"/>
    <col min="3" max="3" width="9.140625" style="3"/>
    <col min="4" max="4" width="11.28515625" style="2" customWidth="1"/>
    <col min="5" max="5" width="12.7109375" style="2" customWidth="1"/>
    <col min="6" max="16384" width="9.140625" style="3"/>
  </cols>
  <sheetData>
    <row r="1" spans="1:5">
      <c r="A1" s="362" t="s">
        <v>188</v>
      </c>
      <c r="B1" s="363"/>
      <c r="C1" s="363"/>
      <c r="D1" s="363"/>
      <c r="E1" s="364"/>
    </row>
    <row r="2" spans="1:5" ht="15.75" customHeight="1">
      <c r="A2" s="365"/>
      <c r="B2" s="366"/>
      <c r="C2" s="366"/>
      <c r="D2" s="366"/>
      <c r="E2" s="367"/>
    </row>
    <row r="3" spans="1:5" ht="30.75">
      <c r="A3" s="368" t="s">
        <v>184</v>
      </c>
      <c r="B3" s="368" t="s">
        <v>185</v>
      </c>
      <c r="C3" s="142" t="s">
        <v>148</v>
      </c>
      <c r="D3" s="369" t="s">
        <v>186</v>
      </c>
      <c r="E3" s="142" t="s">
        <v>187</v>
      </c>
    </row>
    <row r="4" spans="1:5">
      <c r="A4" s="354"/>
      <c r="B4" s="354"/>
      <c r="C4" s="354"/>
      <c r="D4" s="355"/>
      <c r="E4" s="355">
        <f>D4*C4</f>
        <v>0</v>
      </c>
    </row>
    <row r="5" spans="1:5">
      <c r="A5" s="356"/>
      <c r="B5" s="356"/>
      <c r="C5" s="356"/>
      <c r="D5" s="357"/>
      <c r="E5" s="355">
        <f t="shared" ref="E5:E25" si="0">D5*C5</f>
        <v>0</v>
      </c>
    </row>
    <row r="6" spans="1:5">
      <c r="A6" s="356"/>
      <c r="B6" s="356"/>
      <c r="C6" s="356"/>
      <c r="D6" s="357"/>
      <c r="E6" s="355">
        <f t="shared" si="0"/>
        <v>0</v>
      </c>
    </row>
    <row r="7" spans="1:5">
      <c r="A7" s="356"/>
      <c r="B7" s="356"/>
      <c r="C7" s="356"/>
      <c r="D7" s="357"/>
      <c r="E7" s="355">
        <f t="shared" si="0"/>
        <v>0</v>
      </c>
    </row>
    <row r="8" spans="1:5">
      <c r="A8" s="356"/>
      <c r="B8" s="356"/>
      <c r="C8" s="356"/>
      <c r="D8" s="357"/>
      <c r="E8" s="355">
        <f t="shared" si="0"/>
        <v>0</v>
      </c>
    </row>
    <row r="9" spans="1:5">
      <c r="A9" s="356"/>
      <c r="B9" s="356"/>
      <c r="C9" s="356"/>
      <c r="D9" s="357"/>
      <c r="E9" s="355">
        <f t="shared" si="0"/>
        <v>0</v>
      </c>
    </row>
    <row r="10" spans="1:5">
      <c r="A10" s="356"/>
      <c r="B10" s="356"/>
      <c r="C10" s="356"/>
      <c r="D10" s="357"/>
      <c r="E10" s="355">
        <f t="shared" si="0"/>
        <v>0</v>
      </c>
    </row>
    <row r="11" spans="1:5">
      <c r="A11" s="356"/>
      <c r="B11" s="356"/>
      <c r="C11" s="356"/>
      <c r="D11" s="357"/>
      <c r="E11" s="355">
        <f t="shared" si="0"/>
        <v>0</v>
      </c>
    </row>
    <row r="12" spans="1:5">
      <c r="A12" s="356"/>
      <c r="B12" s="356"/>
      <c r="C12" s="356"/>
      <c r="D12" s="357"/>
      <c r="E12" s="355">
        <f t="shared" si="0"/>
        <v>0</v>
      </c>
    </row>
    <row r="13" spans="1:5">
      <c r="A13" s="356"/>
      <c r="B13" s="356"/>
      <c r="C13" s="356"/>
      <c r="D13" s="357"/>
      <c r="E13" s="355">
        <f t="shared" si="0"/>
        <v>0</v>
      </c>
    </row>
    <row r="14" spans="1:5">
      <c r="A14" s="356"/>
      <c r="B14" s="356"/>
      <c r="C14" s="356"/>
      <c r="D14" s="357"/>
      <c r="E14" s="355">
        <f t="shared" si="0"/>
        <v>0</v>
      </c>
    </row>
    <row r="15" spans="1:5">
      <c r="A15" s="356"/>
      <c r="B15" s="356"/>
      <c r="C15" s="356"/>
      <c r="D15" s="357"/>
      <c r="E15" s="355">
        <f t="shared" si="0"/>
        <v>0</v>
      </c>
    </row>
    <row r="16" spans="1:5">
      <c r="A16" s="356"/>
      <c r="B16" s="356"/>
      <c r="C16" s="356"/>
      <c r="D16" s="357"/>
      <c r="E16" s="355">
        <f t="shared" si="0"/>
        <v>0</v>
      </c>
    </row>
    <row r="17" spans="1:5">
      <c r="A17" s="356"/>
      <c r="B17" s="356"/>
      <c r="C17" s="356"/>
      <c r="D17" s="357"/>
      <c r="E17" s="355">
        <f t="shared" si="0"/>
        <v>0</v>
      </c>
    </row>
    <row r="18" spans="1:5">
      <c r="A18" s="356"/>
      <c r="B18" s="356"/>
      <c r="C18" s="356"/>
      <c r="D18" s="357"/>
      <c r="E18" s="355">
        <f t="shared" si="0"/>
        <v>0</v>
      </c>
    </row>
    <row r="19" spans="1:5">
      <c r="A19" s="356"/>
      <c r="B19" s="356"/>
      <c r="C19" s="356"/>
      <c r="D19" s="357"/>
      <c r="E19" s="355">
        <f t="shared" si="0"/>
        <v>0</v>
      </c>
    </row>
    <row r="20" spans="1:5">
      <c r="A20" s="356"/>
      <c r="B20" s="356"/>
      <c r="C20" s="356"/>
      <c r="D20" s="357"/>
      <c r="E20" s="355">
        <f t="shared" si="0"/>
        <v>0</v>
      </c>
    </row>
    <row r="21" spans="1:5">
      <c r="A21" s="356"/>
      <c r="B21" s="356"/>
      <c r="C21" s="356"/>
      <c r="D21" s="357"/>
      <c r="E21" s="355">
        <f t="shared" si="0"/>
        <v>0</v>
      </c>
    </row>
    <row r="22" spans="1:5">
      <c r="A22" s="356"/>
      <c r="B22" s="356"/>
      <c r="C22" s="356"/>
      <c r="D22" s="357"/>
      <c r="E22" s="355">
        <f t="shared" si="0"/>
        <v>0</v>
      </c>
    </row>
    <row r="23" spans="1:5">
      <c r="A23" s="356"/>
      <c r="B23" s="356"/>
      <c r="C23" s="356"/>
      <c r="D23" s="357"/>
      <c r="E23" s="355">
        <f t="shared" si="0"/>
        <v>0</v>
      </c>
    </row>
    <row r="24" spans="1:5">
      <c r="A24" s="356"/>
      <c r="B24" s="356"/>
      <c r="C24" s="356"/>
      <c r="D24" s="357"/>
      <c r="E24" s="355">
        <f t="shared" si="0"/>
        <v>0</v>
      </c>
    </row>
    <row r="25" spans="1:5">
      <c r="A25" s="371"/>
      <c r="B25" s="358"/>
      <c r="C25" s="358"/>
      <c r="D25" s="359"/>
      <c r="E25" s="355">
        <f t="shared" si="0"/>
        <v>0</v>
      </c>
    </row>
    <row r="26" spans="1:5" ht="15.75" customHeight="1">
      <c r="A26" s="370" t="s">
        <v>156</v>
      </c>
      <c r="B26" s="360"/>
      <c r="C26" s="360"/>
      <c r="D26" s="361"/>
      <c r="E26" s="11">
        <f>SUM(E3:E25)</f>
        <v>0</v>
      </c>
    </row>
  </sheetData>
  <protectedRanges>
    <protectedRange sqref="B4:D25" name="Intervalo1"/>
  </protectedRanges>
  <mergeCells count="2">
    <mergeCell ref="A1:E2"/>
    <mergeCell ref="A26:D26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26"/>
  <sheetViews>
    <sheetView zoomScaleNormal="100" workbookViewId="0">
      <selection activeCell="L19" sqref="L19"/>
    </sheetView>
  </sheetViews>
  <sheetFormatPr defaultRowHeight="15"/>
  <cols>
    <col min="1" max="1" width="50.140625" style="3" customWidth="1"/>
    <col min="2" max="2" width="42.28515625" style="3" customWidth="1"/>
    <col min="3" max="3" width="9.140625" style="3"/>
    <col min="4" max="4" width="11.28515625" style="2" customWidth="1"/>
    <col min="5" max="5" width="12.7109375" style="2" customWidth="1"/>
    <col min="6" max="16384" width="9.140625" style="3"/>
  </cols>
  <sheetData>
    <row r="1" spans="1:5">
      <c r="A1" s="362" t="s">
        <v>189</v>
      </c>
      <c r="B1" s="363"/>
      <c r="C1" s="363"/>
      <c r="D1" s="363"/>
      <c r="E1" s="364"/>
    </row>
    <row r="2" spans="1:5" ht="15.75" customHeight="1">
      <c r="A2" s="365"/>
      <c r="B2" s="366"/>
      <c r="C2" s="366"/>
      <c r="D2" s="366"/>
      <c r="E2" s="367"/>
    </row>
    <row r="3" spans="1:5" ht="30.75">
      <c r="A3" s="368" t="s">
        <v>184</v>
      </c>
      <c r="B3" s="368" t="s">
        <v>185</v>
      </c>
      <c r="C3" s="142" t="s">
        <v>148</v>
      </c>
      <c r="D3" s="369" t="s">
        <v>186</v>
      </c>
      <c r="E3" s="142" t="s">
        <v>187</v>
      </c>
    </row>
    <row r="4" spans="1:5">
      <c r="A4" s="354"/>
      <c r="B4" s="354"/>
      <c r="C4" s="354"/>
      <c r="D4" s="355"/>
      <c r="E4" s="355">
        <f>D4*C4</f>
        <v>0</v>
      </c>
    </row>
    <row r="5" spans="1:5">
      <c r="A5" s="356"/>
      <c r="B5" s="356"/>
      <c r="C5" s="356"/>
      <c r="D5" s="357"/>
      <c r="E5" s="355">
        <f t="shared" ref="E5:E25" si="0">D5*C5</f>
        <v>0</v>
      </c>
    </row>
    <row r="6" spans="1:5">
      <c r="A6" s="356"/>
      <c r="B6" s="356"/>
      <c r="C6" s="356"/>
      <c r="D6" s="357"/>
      <c r="E6" s="355">
        <f t="shared" si="0"/>
        <v>0</v>
      </c>
    </row>
    <row r="7" spans="1:5">
      <c r="A7" s="356"/>
      <c r="B7" s="356"/>
      <c r="C7" s="356"/>
      <c r="D7" s="357"/>
      <c r="E7" s="355">
        <f t="shared" si="0"/>
        <v>0</v>
      </c>
    </row>
    <row r="8" spans="1:5">
      <c r="A8" s="356"/>
      <c r="B8" s="356"/>
      <c r="C8" s="356"/>
      <c r="D8" s="357"/>
      <c r="E8" s="355">
        <f t="shared" si="0"/>
        <v>0</v>
      </c>
    </row>
    <row r="9" spans="1:5">
      <c r="A9" s="356"/>
      <c r="B9" s="356"/>
      <c r="C9" s="356"/>
      <c r="D9" s="357"/>
      <c r="E9" s="355">
        <f t="shared" si="0"/>
        <v>0</v>
      </c>
    </row>
    <row r="10" spans="1:5">
      <c r="A10" s="356"/>
      <c r="B10" s="356"/>
      <c r="C10" s="356"/>
      <c r="D10" s="357"/>
      <c r="E10" s="355">
        <f t="shared" si="0"/>
        <v>0</v>
      </c>
    </row>
    <row r="11" spans="1:5">
      <c r="A11" s="356"/>
      <c r="B11" s="356"/>
      <c r="C11" s="356"/>
      <c r="D11" s="357"/>
      <c r="E11" s="355">
        <f t="shared" si="0"/>
        <v>0</v>
      </c>
    </row>
    <row r="12" spans="1:5">
      <c r="A12" s="356"/>
      <c r="B12" s="356"/>
      <c r="C12" s="356"/>
      <c r="D12" s="357"/>
      <c r="E12" s="355">
        <f t="shared" si="0"/>
        <v>0</v>
      </c>
    </row>
    <row r="13" spans="1:5">
      <c r="A13" s="356"/>
      <c r="B13" s="356"/>
      <c r="C13" s="356"/>
      <c r="D13" s="357"/>
      <c r="E13" s="355">
        <f t="shared" si="0"/>
        <v>0</v>
      </c>
    </row>
    <row r="14" spans="1:5">
      <c r="A14" s="356"/>
      <c r="B14" s="356"/>
      <c r="C14" s="356"/>
      <c r="D14" s="357"/>
      <c r="E14" s="355">
        <f t="shared" si="0"/>
        <v>0</v>
      </c>
    </row>
    <row r="15" spans="1:5">
      <c r="A15" s="356"/>
      <c r="B15" s="356"/>
      <c r="C15" s="356"/>
      <c r="D15" s="357"/>
      <c r="E15" s="355">
        <f t="shared" si="0"/>
        <v>0</v>
      </c>
    </row>
    <row r="16" spans="1:5">
      <c r="A16" s="356"/>
      <c r="B16" s="356"/>
      <c r="C16" s="356"/>
      <c r="D16" s="357"/>
      <c r="E16" s="355">
        <f t="shared" si="0"/>
        <v>0</v>
      </c>
    </row>
    <row r="17" spans="1:5">
      <c r="A17" s="356"/>
      <c r="B17" s="356"/>
      <c r="C17" s="356"/>
      <c r="D17" s="357"/>
      <c r="E17" s="355">
        <f t="shared" si="0"/>
        <v>0</v>
      </c>
    </row>
    <row r="18" spans="1:5">
      <c r="A18" s="356"/>
      <c r="B18" s="356"/>
      <c r="C18" s="356"/>
      <c r="D18" s="357"/>
      <c r="E18" s="355">
        <f t="shared" si="0"/>
        <v>0</v>
      </c>
    </row>
    <row r="19" spans="1:5">
      <c r="A19" s="356"/>
      <c r="B19" s="356"/>
      <c r="C19" s="356"/>
      <c r="D19" s="357"/>
      <c r="E19" s="355">
        <f t="shared" si="0"/>
        <v>0</v>
      </c>
    </row>
    <row r="20" spans="1:5">
      <c r="A20" s="356"/>
      <c r="B20" s="356"/>
      <c r="C20" s="356"/>
      <c r="D20" s="357"/>
      <c r="E20" s="355">
        <f t="shared" si="0"/>
        <v>0</v>
      </c>
    </row>
    <row r="21" spans="1:5">
      <c r="A21" s="356"/>
      <c r="B21" s="356"/>
      <c r="C21" s="356"/>
      <c r="D21" s="357"/>
      <c r="E21" s="355">
        <f t="shared" si="0"/>
        <v>0</v>
      </c>
    </row>
    <row r="22" spans="1:5">
      <c r="A22" s="356"/>
      <c r="B22" s="356"/>
      <c r="C22" s="356"/>
      <c r="D22" s="357"/>
      <c r="E22" s="355">
        <f t="shared" si="0"/>
        <v>0</v>
      </c>
    </row>
    <row r="23" spans="1:5">
      <c r="A23" s="356"/>
      <c r="B23" s="356"/>
      <c r="C23" s="356"/>
      <c r="D23" s="357"/>
      <c r="E23" s="355">
        <f t="shared" si="0"/>
        <v>0</v>
      </c>
    </row>
    <row r="24" spans="1:5">
      <c r="A24" s="356"/>
      <c r="B24" s="356"/>
      <c r="C24" s="356"/>
      <c r="D24" s="357"/>
      <c r="E24" s="355">
        <f t="shared" si="0"/>
        <v>0</v>
      </c>
    </row>
    <row r="25" spans="1:5">
      <c r="A25" s="358"/>
      <c r="B25" s="358"/>
      <c r="C25" s="358"/>
      <c r="D25" s="359"/>
      <c r="E25" s="355">
        <f t="shared" si="0"/>
        <v>0</v>
      </c>
    </row>
    <row r="26" spans="1:5" ht="15.75" customHeight="1">
      <c r="A26" s="287" t="s">
        <v>156</v>
      </c>
      <c r="B26" s="288"/>
      <c r="C26" s="288"/>
      <c r="D26" s="289"/>
      <c r="E26" s="11">
        <f>SUM(E3:E25)</f>
        <v>0</v>
      </c>
    </row>
  </sheetData>
  <protectedRanges>
    <protectedRange sqref="B4:D25" name="Intervalo1"/>
  </protectedRanges>
  <mergeCells count="2">
    <mergeCell ref="A1:E2"/>
    <mergeCell ref="A26:D26"/>
  </mergeCells>
  <printOptions horizontalCentered="1"/>
  <pageMargins left="0.25" right="0.25" top="0.75" bottom="0.75" header="0.3" footer="0.3"/>
  <pageSetup paperSize="9" orientation="landscape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26"/>
  <sheetViews>
    <sheetView zoomScaleNormal="100" workbookViewId="0">
      <selection activeCell="A4" sqref="A4:E25"/>
    </sheetView>
  </sheetViews>
  <sheetFormatPr defaultRowHeight="15"/>
  <cols>
    <col min="1" max="1" width="50.140625" style="3" customWidth="1"/>
    <col min="2" max="2" width="42.28515625" style="3" customWidth="1"/>
    <col min="3" max="3" width="9.140625" style="3"/>
    <col min="4" max="4" width="11.28515625" style="2" customWidth="1"/>
    <col min="5" max="5" width="12.7109375" style="2" customWidth="1"/>
    <col min="6" max="16384" width="9.140625" style="3"/>
  </cols>
  <sheetData>
    <row r="1" spans="1:8">
      <c r="A1" s="362" t="s">
        <v>190</v>
      </c>
      <c r="B1" s="363"/>
      <c r="C1" s="363"/>
      <c r="D1" s="363"/>
      <c r="E1" s="364"/>
    </row>
    <row r="2" spans="1:8" ht="15.75" customHeight="1">
      <c r="A2" s="365"/>
      <c r="B2" s="366"/>
      <c r="C2" s="366"/>
      <c r="D2" s="366"/>
      <c r="E2" s="367"/>
    </row>
    <row r="3" spans="1:8" ht="30.75">
      <c r="A3" s="368" t="s">
        <v>184</v>
      </c>
      <c r="B3" s="368" t="s">
        <v>185</v>
      </c>
      <c r="C3" s="142" t="s">
        <v>148</v>
      </c>
      <c r="D3" s="369" t="s">
        <v>186</v>
      </c>
      <c r="E3" s="142" t="s">
        <v>187</v>
      </c>
    </row>
    <row r="4" spans="1:8">
      <c r="A4" s="354"/>
      <c r="B4" s="356"/>
      <c r="C4" s="354"/>
      <c r="D4" s="355"/>
      <c r="E4" s="355">
        <f>D4*C4</f>
        <v>0</v>
      </c>
      <c r="H4" s="16"/>
    </row>
    <row r="5" spans="1:8">
      <c r="A5" s="356"/>
      <c r="B5" s="356"/>
      <c r="C5" s="356"/>
      <c r="D5" s="357"/>
      <c r="E5" s="355">
        <f t="shared" ref="E5:E25" si="0">D5*C5</f>
        <v>0</v>
      </c>
      <c r="H5" s="15"/>
    </row>
    <row r="6" spans="1:8">
      <c r="A6" s="356"/>
      <c r="B6" s="356"/>
      <c r="C6" s="356"/>
      <c r="D6" s="357"/>
      <c r="E6" s="355">
        <f t="shared" si="0"/>
        <v>0</v>
      </c>
      <c r="H6" s="15"/>
    </row>
    <row r="7" spans="1:8">
      <c r="A7" s="356"/>
      <c r="B7" s="356"/>
      <c r="C7" s="356"/>
      <c r="D7" s="357"/>
      <c r="E7" s="355">
        <f t="shared" si="0"/>
        <v>0</v>
      </c>
      <c r="H7" s="15"/>
    </row>
    <row r="8" spans="1:8">
      <c r="A8" s="356"/>
      <c r="B8" s="356"/>
      <c r="C8" s="356"/>
      <c r="D8" s="357"/>
      <c r="E8" s="355">
        <f t="shared" si="0"/>
        <v>0</v>
      </c>
      <c r="H8" s="15"/>
    </row>
    <row r="9" spans="1:8">
      <c r="A9" s="356"/>
      <c r="B9" s="356"/>
      <c r="C9" s="356"/>
      <c r="D9" s="357"/>
      <c r="E9" s="355">
        <f t="shared" si="0"/>
        <v>0</v>
      </c>
      <c r="H9" s="15"/>
    </row>
    <row r="10" spans="1:8">
      <c r="A10" s="356"/>
      <c r="B10" s="356"/>
      <c r="C10" s="356"/>
      <c r="D10" s="357"/>
      <c r="E10" s="355">
        <f t="shared" si="0"/>
        <v>0</v>
      </c>
      <c r="H10" s="16"/>
    </row>
    <row r="11" spans="1:8">
      <c r="A11" s="356"/>
      <c r="B11" s="356"/>
      <c r="C11" s="356"/>
      <c r="D11" s="357"/>
      <c r="E11" s="355">
        <f t="shared" si="0"/>
        <v>0</v>
      </c>
      <c r="H11" s="15"/>
    </row>
    <row r="12" spans="1:8">
      <c r="A12" s="356"/>
      <c r="B12" s="356"/>
      <c r="C12" s="356"/>
      <c r="D12" s="357"/>
      <c r="E12" s="355">
        <f t="shared" si="0"/>
        <v>0</v>
      </c>
    </row>
    <row r="13" spans="1:8">
      <c r="A13" s="356"/>
      <c r="B13" s="356"/>
      <c r="C13" s="356"/>
      <c r="D13" s="357"/>
      <c r="E13" s="355">
        <f t="shared" si="0"/>
        <v>0</v>
      </c>
    </row>
    <row r="14" spans="1:8">
      <c r="A14" s="356"/>
      <c r="B14" s="356"/>
      <c r="C14" s="356"/>
      <c r="D14" s="357"/>
      <c r="E14" s="355">
        <f t="shared" si="0"/>
        <v>0</v>
      </c>
    </row>
    <row r="15" spans="1:8">
      <c r="A15" s="356"/>
      <c r="B15" s="356"/>
      <c r="C15" s="356"/>
      <c r="D15" s="357"/>
      <c r="E15" s="355">
        <f t="shared" si="0"/>
        <v>0</v>
      </c>
    </row>
    <row r="16" spans="1:8">
      <c r="A16" s="356"/>
      <c r="B16" s="356"/>
      <c r="C16" s="356"/>
      <c r="D16" s="357"/>
      <c r="E16" s="355">
        <f t="shared" si="0"/>
        <v>0</v>
      </c>
    </row>
    <row r="17" spans="1:5">
      <c r="A17" s="356"/>
      <c r="B17" s="356"/>
      <c r="C17" s="356"/>
      <c r="D17" s="357"/>
      <c r="E17" s="355">
        <f t="shared" si="0"/>
        <v>0</v>
      </c>
    </row>
    <row r="18" spans="1:5">
      <c r="A18" s="356"/>
      <c r="B18" s="356"/>
      <c r="C18" s="356"/>
      <c r="D18" s="357"/>
      <c r="E18" s="355">
        <f t="shared" si="0"/>
        <v>0</v>
      </c>
    </row>
    <row r="19" spans="1:5">
      <c r="A19" s="356"/>
      <c r="B19" s="356"/>
      <c r="C19" s="356"/>
      <c r="D19" s="357"/>
      <c r="E19" s="355">
        <f t="shared" si="0"/>
        <v>0</v>
      </c>
    </row>
    <row r="20" spans="1:5">
      <c r="A20" s="356"/>
      <c r="B20" s="356"/>
      <c r="C20" s="356"/>
      <c r="D20" s="357"/>
      <c r="E20" s="355">
        <f t="shared" si="0"/>
        <v>0</v>
      </c>
    </row>
    <row r="21" spans="1:5">
      <c r="A21" s="356"/>
      <c r="B21" s="356"/>
      <c r="C21" s="356"/>
      <c r="D21" s="357"/>
      <c r="E21" s="355">
        <f t="shared" si="0"/>
        <v>0</v>
      </c>
    </row>
    <row r="22" spans="1:5">
      <c r="A22" s="356"/>
      <c r="B22" s="356"/>
      <c r="C22" s="356"/>
      <c r="D22" s="357"/>
      <c r="E22" s="355">
        <f t="shared" si="0"/>
        <v>0</v>
      </c>
    </row>
    <row r="23" spans="1:5">
      <c r="A23" s="356"/>
      <c r="B23" s="356"/>
      <c r="C23" s="356"/>
      <c r="D23" s="357"/>
      <c r="E23" s="355">
        <f t="shared" si="0"/>
        <v>0</v>
      </c>
    </row>
    <row r="24" spans="1:5">
      <c r="A24" s="356"/>
      <c r="B24" s="356"/>
      <c r="C24" s="356"/>
      <c r="D24" s="357"/>
      <c r="E24" s="355">
        <f t="shared" si="0"/>
        <v>0</v>
      </c>
    </row>
    <row r="25" spans="1:5">
      <c r="A25" s="358"/>
      <c r="B25" s="358"/>
      <c r="C25" s="358"/>
      <c r="D25" s="359"/>
      <c r="E25" s="355">
        <f t="shared" si="0"/>
        <v>0</v>
      </c>
    </row>
    <row r="26" spans="1:5" ht="15.75" customHeight="1">
      <c r="A26" s="370" t="s">
        <v>156</v>
      </c>
      <c r="B26" s="360"/>
      <c r="C26" s="360"/>
      <c r="D26" s="361"/>
      <c r="E26" s="138">
        <f>SUM(E3:E25)</f>
        <v>0</v>
      </c>
    </row>
  </sheetData>
  <protectedRanges>
    <protectedRange sqref="B4:D25" name="Intervalo1"/>
  </protectedRanges>
  <mergeCells count="2">
    <mergeCell ref="A1:E2"/>
    <mergeCell ref="A26:D26"/>
  </mergeCells>
  <pageMargins left="0.25" right="0.25" top="0.75" bottom="0.75" header="0.3" footer="0.3"/>
  <pageSetup paperSize="9" orientation="landscape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35979C790B95440B4E56ED0D60FFBBF" ma:contentTypeVersion="14" ma:contentTypeDescription="Crie um novo documento." ma:contentTypeScope="" ma:versionID="92c85d71166a7951bde6e9cfc06af54f">
  <xsd:schema xmlns:xsd="http://www.w3.org/2001/XMLSchema" xmlns:xs="http://www.w3.org/2001/XMLSchema" xmlns:p="http://schemas.microsoft.com/office/2006/metadata/properties" xmlns:ns1="http://schemas.microsoft.com/sharepoint/v3" xmlns:ns2="1d1ebe72-c457-4cde-a03c-133cb172b9d3" xmlns:ns3="b8054a6c-cb23-4440-bf6e-5993680e752c" targetNamespace="http://schemas.microsoft.com/office/2006/metadata/properties" ma:root="true" ma:fieldsID="afa5e189cc2c1e3be39954631cd4233a" ns1:_="" ns2:_="" ns3:_="">
    <xsd:import namespace="http://schemas.microsoft.com/sharepoint/v3"/>
    <xsd:import namespace="1d1ebe72-c457-4cde-a03c-133cb172b9d3"/>
    <xsd:import namespace="b8054a6c-cb23-4440-bf6e-5993680e752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1:_ip_UnifiedCompliancePolicyProperties" minOccurs="0"/>
                <xsd:element ref="ns1:_ip_UnifiedCompliancePolicyUIActio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Propriedades da Política de Conformidade Unificada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Ação de Interface do Usuário da Política de Conformidade Unificada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1ebe72-c457-4cde-a03c-133cb172b9d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054a6c-cb23-4440-bf6e-5993680e752c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F9091903-9C6C-4AB9-B2E5-92F8F5DC129E}"/>
</file>

<file path=customXml/itemProps2.xml><?xml version="1.0" encoding="utf-8"?>
<ds:datastoreItem xmlns:ds="http://schemas.openxmlformats.org/officeDocument/2006/customXml" ds:itemID="{C7272C05-F848-4CDB-BFC1-D56C39826686}"/>
</file>

<file path=customXml/itemProps3.xml><?xml version="1.0" encoding="utf-8"?>
<ds:datastoreItem xmlns:ds="http://schemas.openxmlformats.org/officeDocument/2006/customXml" ds:itemID="{E65CD1C7-D4F6-4482-9728-1856C2E8FD2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Caio Cézar Ferreira Guimarães</dc:creator>
  <cp:keywords/>
  <dc:description/>
  <cp:lastModifiedBy>Thais Teles Medina</cp:lastModifiedBy>
  <cp:revision/>
  <dcterms:created xsi:type="dcterms:W3CDTF">2021-07-21T21:54:35Z</dcterms:created>
  <dcterms:modified xsi:type="dcterms:W3CDTF">2025-12-23T14:33:44Z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0x01010060B87657309A4A49B59112408E4C92AB</vt:lpwstr>
  </property>
</Properties>
</file>